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17"/>
  <workbookPr codeName="ThisWorkbook"/>
  <mc:AlternateContent xmlns:mc="http://schemas.openxmlformats.org/markup-compatibility/2006">
    <mc:Choice Requires="x15">
      <x15ac:absPath xmlns:x15ac="http://schemas.microsoft.com/office/spreadsheetml/2010/11/ac" url="C:\Users\mguerra\Desktop\FORMALIZADOS 2025\W42\ZB884\"/>
    </mc:Choice>
  </mc:AlternateContent>
  <xr:revisionPtr revIDLastSave="0" documentId="13_ncr:1_{FD6428A6-318C-475A-8454-8A81A61D9D73}" xr6:coauthVersionLast="36" xr6:coauthVersionMax="47" xr10:uidLastSave="{00000000-0000-0000-0000-000000000000}"/>
  <bookViews>
    <workbookView xWindow="-110" yWindow="-110" windowWidth="23250" windowHeight="12450" tabRatio="637" xr2:uid="{00000000-000D-0000-FFFF-FFFF00000000}"/>
  </bookViews>
  <sheets>
    <sheet name="PORTADA" sheetId="16" r:id="rId1"/>
    <sheet name="ACCESO" sheetId="17" r:id="rId2"/>
    <sheet name="RF" sheetId="2" r:id="rId3"/>
    <sheet name="DATOS RF" sheetId="78" r:id="rId4"/>
    <sheet name="DATOS DE TX" sheetId="100" r:id="rId5"/>
    <sheet name="UNILINEAL" sheetId="113" r:id="rId6"/>
    <sheet name="PLANIMETRIA" sheetId="116" r:id="rId7"/>
    <sheet name="OO.CC" sheetId="115" r:id="rId8"/>
    <sheet name="OO.EE" sheetId="108" r:id="rId9"/>
  </sheets>
  <externalReferences>
    <externalReference r:id="rId10"/>
    <externalReference r:id="rId11"/>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s>
  <definedNames>
    <definedName name="__xlnm_Print_Area" localSheetId="2">NA()</definedName>
    <definedName name="a" localSheetId="4">#REF!</definedName>
    <definedName name="a">'[1]Listas 2'!$G$2:$G$6</definedName>
    <definedName name="_xlnm.Print_Area" localSheetId="4">'DATOS DE TX'!$A$1:$V$9</definedName>
    <definedName name="Categoría_del_Soporte" localSheetId="4">#REF!</definedName>
    <definedName name="Categoría_del_Soporte" localSheetId="3">'[2]Listas 2'!$A$2:$A$4</definedName>
    <definedName name="Categoría_del_Soporte" localSheetId="8">'[3]Listas 2'!$A$2:$A$4</definedName>
    <definedName name="Categoría_del_Soporte" localSheetId="6">'[3]Listas 2'!$A$2:$A$4</definedName>
    <definedName name="Categoría_del_Soporte">'[4]Listas 2'!$A$2:$A$4</definedName>
    <definedName name="D" localSheetId="4">#REF!</definedName>
    <definedName name="D">'[5]Listas 2'!$G$2:$G$6</definedName>
    <definedName name="DDD" localSheetId="4">#REF!</definedName>
    <definedName name="DDD">'[3]Listas 2'!$A$2:$A$4</definedName>
    <definedName name="E" localSheetId="4">#REF!</definedName>
    <definedName name="E" localSheetId="6">[6]Equipos!$C$2:$C$722</definedName>
    <definedName name="E">[7]Equipos!$C$2:$C$722</definedName>
    <definedName name="Elemento_de_Anclaje" localSheetId="4">#REF!</definedName>
    <definedName name="Elemento_de_Anclaje" localSheetId="3">'[2]Listas 2'!$D$2:$D$14</definedName>
    <definedName name="Elemento_de_Anclaje" localSheetId="8">'[3]Listas 2'!$D$2:$D$14</definedName>
    <definedName name="Elemento_de_Anclaje" localSheetId="6">'[3]Listas 2'!$D$2:$D$14</definedName>
    <definedName name="Elemento_de_Anclaje">'[4]Listas 2'!$D$2:$D$14</definedName>
    <definedName name="EQUIPOS" localSheetId="4">#REF!</definedName>
    <definedName name="EQUIPOS" localSheetId="3">[7]Equipos!$C$2:$C$722</definedName>
    <definedName name="EQUIPOS" localSheetId="7">[8]Hoja1!$C$2:$C$773</definedName>
    <definedName name="EQUIPOS" localSheetId="8">[9]Equipos!$C$2:$C$722</definedName>
    <definedName name="EQUIPOS" localSheetId="6">[9]Equipos!$C$2:$C$722</definedName>
    <definedName name="EQUIPOS">[10]Equipos!$C$2:$C$722</definedName>
    <definedName name="ESA" localSheetId="4">#REF!</definedName>
    <definedName name="ESA" localSheetId="3">'[2]Listas 2'!$D$17:$D$34</definedName>
    <definedName name="ESA" localSheetId="8">'[3]Listas 2'!$D$17:$D$34</definedName>
    <definedName name="ESA" localSheetId="6">'[3]Listas 2'!$D$17:$D$34</definedName>
    <definedName name="ESA">'[4]Listas 2'!$D$17:$D$34</definedName>
    <definedName name="gfdsa" localSheetId="4">#REF!</definedName>
    <definedName name="gfdsa">'[11]Listas 2'!$A$2:$A$4</definedName>
    <definedName name="gg" localSheetId="4">#REF!</definedName>
    <definedName name="gg">'[11]Listas 2'!$G$2:$G$6</definedName>
    <definedName name="i" localSheetId="4">#REF!</definedName>
    <definedName name="i">'[2]Listas 2'!$G$2:$G$6</definedName>
    <definedName name="m">#REF!</definedName>
    <definedName name="MIERDA" localSheetId="4">#REF!</definedName>
    <definedName name="MIERDA" localSheetId="3">'[12]Listas 2'!$D$2:$D$14</definedName>
    <definedName name="MIERDA" localSheetId="8">'[13]Listas 2'!$D$2:$D$14</definedName>
    <definedName name="MIERDA" localSheetId="6">'[13]Listas 2'!$D$2:$D$14</definedName>
    <definedName name="MIERDA">'[5]Listas 2'!$D$2:$D$14</definedName>
    <definedName name="mn" localSheetId="4">#REF!</definedName>
    <definedName name="mn">'[12]Listas 2'!$D$2:$D$14</definedName>
    <definedName name="n" localSheetId="4">#REF!</definedName>
    <definedName name="n">'[2]Listas 2'!$D$17:$D$34</definedName>
    <definedName name="Nombre_del_Equipo" localSheetId="4">#REF!</definedName>
    <definedName name="Nombre_del_Equipo" localSheetId="6">'[14]Datos Antenas'!$A$1:$A$18</definedName>
    <definedName name="Nombre_del_Equipo">'[15]Datos Antenas'!$A$1:$A$18</definedName>
    <definedName name="Planimetria" localSheetId="4">#REF!</definedName>
    <definedName name="Planimetria">'[11]Listas 2'!$D$2:$D$14</definedName>
    <definedName name="PLANO">#REF!</definedName>
    <definedName name="Revisor" localSheetId="4">#REF!</definedName>
    <definedName name="Revisor" localSheetId="3">'[2]Listas 2'!$G$2:$G$6</definedName>
    <definedName name="Revisor" localSheetId="8">'[3]Listas 2'!$G$2:$G$6</definedName>
    <definedName name="Revisor" localSheetId="6">'[3]Listas 2'!$G$2:$G$6</definedName>
    <definedName name="Revisor">'[4]Listas 2'!$G$2:$G$6</definedName>
    <definedName name="RRWEWE" localSheetId="4">#REF!</definedName>
    <definedName name="RRWEWE" localSheetId="6">'[16]Listas 2'!$D$17:$D$34</definedName>
    <definedName name="RRWEWE">'[2]Listas 2'!$D$17:$D$34</definedName>
    <definedName name="t" localSheetId="4">#REF!</definedName>
    <definedName name="t">'[1]Listas 2'!$D$2:$D$14</definedName>
    <definedName name="UL" localSheetId="4">#REF!</definedName>
    <definedName name="UL" localSheetId="3">'[12]Listas 2'!$D$17:$D$34</definedName>
    <definedName name="UL" localSheetId="8">'[13]Listas 2'!$D$17:$D$34</definedName>
    <definedName name="UL" localSheetId="6">'[13]Listas 2'!$D$17:$D$34</definedName>
    <definedName name="UL">'[5]Listas 2'!$D$17:$D$34</definedName>
    <definedName name="uni" localSheetId="4">#REF!</definedName>
    <definedName name="uni">'[3]Listas 2'!$A$2:$A$4</definedName>
    <definedName name="UNII" localSheetId="4">#REF!</definedName>
    <definedName name="UNII">'[4]Listas 2'!$A$2:$A$4</definedName>
    <definedName name="UNILINIAL" localSheetId="4">#REF!</definedName>
    <definedName name="UNILINIAL">'[13]Listas 2'!$D$17:$D$34</definedName>
    <definedName name="ZL" localSheetId="4">#REF!</definedName>
    <definedName name="ZL" localSheetId="3">'[12]Listas 2'!$G$2:$G$6</definedName>
    <definedName name="ZL" localSheetId="8">'[13]Listas 2'!$G$2:$G$6</definedName>
    <definedName name="ZL" localSheetId="6">'[13]Listas 2'!$G$2:$G$6</definedName>
    <definedName name="ZL">'[5]Listas 2'!$G$2:$G$6</definedName>
    <definedName name="zzzzzzzz" localSheetId="4">#REF!</definedName>
    <definedName name="zzzzzzzz">'[13]Listas 2'!$G$2:$G$6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J37" i="115" l="1"/>
  <c r="J36" i="115"/>
  <c r="J35" i="115"/>
  <c r="N33" i="115"/>
  <c r="L33" i="115"/>
  <c r="N32" i="115"/>
  <c r="L32" i="115"/>
  <c r="N31" i="115"/>
  <c r="L31" i="115"/>
  <c r="N30" i="115"/>
  <c r="M30" i="115"/>
  <c r="L30" i="115"/>
  <c r="K30" i="115"/>
  <c r="N29" i="115"/>
  <c r="L29" i="115"/>
  <c r="N28" i="115"/>
  <c r="L28" i="115"/>
  <c r="N27" i="115"/>
  <c r="M27" i="115"/>
  <c r="L27" i="115"/>
  <c r="K27" i="115"/>
  <c r="N26" i="115"/>
  <c r="L26" i="115"/>
  <c r="N25" i="115"/>
  <c r="L25" i="115"/>
  <c r="N24" i="115"/>
  <c r="N35" i="115" s="1"/>
  <c r="M24" i="115"/>
  <c r="M35" i="115" s="1"/>
  <c r="L24" i="115"/>
  <c r="L35" i="115" s="1"/>
  <c r="K24" i="115"/>
  <c r="K35" i="115" s="1"/>
  <c r="E12" i="115"/>
  <c r="O40" i="108" l="1"/>
  <c r="O39" i="108"/>
  <c r="R37" i="108"/>
  <c r="R40" i="108" s="1"/>
  <c r="O37" i="108"/>
  <c r="L37" i="108"/>
  <c r="L39" i="108" s="1"/>
  <c r="O34" i="108"/>
  <c r="X32" i="108"/>
  <c r="U32" i="108"/>
  <c r="R32" i="108"/>
  <c r="O32" i="108"/>
  <c r="L32" i="108"/>
  <c r="L33" i="108" s="1"/>
  <c r="X29" i="108"/>
  <c r="X34" i="108" s="1"/>
  <c r="X37" i="108" s="1"/>
  <c r="X39" i="108" s="1"/>
  <c r="U29" i="108"/>
  <c r="U34" i="108" s="1"/>
  <c r="R29" i="108"/>
  <c r="O29" i="108"/>
  <c r="L29" i="108"/>
  <c r="R18" i="108"/>
  <c r="L40" i="108" l="1"/>
  <c r="L41" i="108" s="1"/>
  <c r="L42" i="108" s="1"/>
  <c r="R46" i="108" s="1"/>
  <c r="O41" i="108"/>
  <c r="O42" i="108" s="1"/>
  <c r="R33" i="108"/>
  <c r="X40" i="108"/>
  <c r="X41" i="108" s="1"/>
  <c r="X42" i="108" s="1"/>
  <c r="R50" i="108" s="1"/>
  <c r="U37" i="108"/>
  <c r="U39" i="108" l="1"/>
  <c r="U40" i="108"/>
  <c r="U41" i="108" s="1"/>
  <c r="U42" i="108" s="1"/>
  <c r="R49" i="108" s="1"/>
  <c r="T18" i="108" l="1"/>
  <c r="P18" i="108"/>
  <c r="N18" i="108"/>
  <c r="L18" i="108"/>
  <c r="J18" i="108"/>
  <c r="H18" i="108"/>
  <c r="F18" i="108"/>
  <c r="N20" i="108" l="1"/>
  <c r="R34" i="108" s="1"/>
  <c r="L6" i="108"/>
  <c r="R55" i="108" s="1"/>
  <c r="R39" i="108" l="1"/>
  <c r="R41" i="108"/>
  <c r="R42" i="108" l="1"/>
  <c r="R48" i="108"/>
  <c r="R54" i="108" s="1"/>
  <c r="R56" i="108" s="1"/>
</calcChain>
</file>

<file path=xl/sharedStrings.xml><?xml version="1.0" encoding="utf-8"?>
<sst xmlns="http://schemas.openxmlformats.org/spreadsheetml/2006/main" count="808" uniqueCount="406">
  <si>
    <t>2G1900MHz</t>
  </si>
  <si>
    <t>3G900MHz</t>
  </si>
  <si>
    <t>LTE700MHz</t>
  </si>
  <si>
    <t>DTM</t>
  </si>
  <si>
    <t>DTE</t>
  </si>
  <si>
    <t>N/A</t>
  </si>
  <si>
    <t>A</t>
  </si>
  <si>
    <t>B</t>
  </si>
  <si>
    <t>C</t>
  </si>
  <si>
    <t>W</t>
  </si>
  <si>
    <t>%</t>
  </si>
  <si>
    <t>LTE2600MHz</t>
  </si>
  <si>
    <t>LTE1900MHz</t>
  </si>
  <si>
    <t>( + ) 24 Vcc</t>
  </si>
  <si>
    <t>( - ) 48 Vcc</t>
  </si>
  <si>
    <t>Ah</t>
  </si>
  <si>
    <t>REGIÓN</t>
  </si>
  <si>
    <t>COMUNA</t>
  </si>
  <si>
    <t>DIRECCIÓN</t>
  </si>
  <si>
    <t>COTA (m.s.n.m)</t>
  </si>
  <si>
    <t>COORDENADAS</t>
  </si>
  <si>
    <t>PROYECTO</t>
  </si>
  <si>
    <t>SITIO</t>
  </si>
  <si>
    <t>FOTOS ACCESO SITIO</t>
  </si>
  <si>
    <t>REQUIERE ANDAMIOS
(OBSERVACIONES)</t>
  </si>
  <si>
    <t>LLAVES
(OBSERVACIONES)</t>
  </si>
  <si>
    <t>TIPO DE LUGAR</t>
  </si>
  <si>
    <t>CAMINO</t>
  </si>
  <si>
    <t>ACCESO MATERIALES</t>
  </si>
  <si>
    <t>ACCESO PERSONAL</t>
  </si>
  <si>
    <t>ALTURA (MTS)</t>
  </si>
  <si>
    <t>ESTRUCTURA</t>
  </si>
  <si>
    <t xml:space="preserve"> </t>
  </si>
  <si>
    <t>SIU/TCU/R6K</t>
  </si>
  <si>
    <t>fotomontaje</t>
  </si>
  <si>
    <t>N°</t>
  </si>
  <si>
    <t>AMP</t>
  </si>
  <si>
    <t>CARGA</t>
  </si>
  <si>
    <t>1A</t>
  </si>
  <si>
    <t>VACANTE</t>
  </si>
  <si>
    <t>2A</t>
  </si>
  <si>
    <t>1B</t>
  </si>
  <si>
    <t>2B</t>
  </si>
  <si>
    <t>3B</t>
  </si>
  <si>
    <t>4B</t>
  </si>
  <si>
    <t>5B</t>
  </si>
  <si>
    <t>SISTEMA RADIANTE</t>
  </si>
  <si>
    <t>IMAGEN DE LA UBICACIÓN</t>
  </si>
  <si>
    <t>PROPIETARIO TORRE</t>
  </si>
  <si>
    <t>DATOS RF</t>
  </si>
  <si>
    <t>1 VISTA GENERAL RBS</t>
  </si>
  <si>
    <t>2 EQUIPO DE TRAMA DEL SITIO</t>
  </si>
  <si>
    <t>3 VISTA GENERAL DEL CONTENEDOR O RACK OUTDOOR</t>
  </si>
  <si>
    <t>4 VISTA DE RECORRIDO DE CABLES HACIA ESTRUCTURA</t>
  </si>
  <si>
    <t>5 VISTA GENERAL DEL SITIO</t>
  </si>
  <si>
    <t>6 VISTA PASADA DE CABLES</t>
  </si>
  <si>
    <t>7 EQUIPOS A RETIRAR (PISO O TORRE)</t>
  </si>
  <si>
    <t>8 PROYECCIÓN DE TORRE</t>
  </si>
  <si>
    <t>9 PROYECCIÓN DE PISO</t>
  </si>
  <si>
    <t>ALTURA ANTENAS ENTEL</t>
  </si>
  <si>
    <t>TOTAL CONSUMO PROYECTADO</t>
  </si>
  <si>
    <t>3G1900MHz (C)</t>
  </si>
  <si>
    <t>3G1900MHz (A)</t>
  </si>
  <si>
    <t>TDA y F</t>
  </si>
  <si>
    <t>10- CONFIGURACIONES EXISTENTES.</t>
  </si>
  <si>
    <t xml:space="preserve"> RAN CONSOLIDADO (RANCO)</t>
  </si>
  <si>
    <t>1 RBS EXISTENTES</t>
  </si>
  <si>
    <t>CANTIDAD</t>
  </si>
  <si>
    <t>GABINETE/RBS (MODELO)</t>
  </si>
  <si>
    <t>RADIO (CANT/MODELO)</t>
  </si>
  <si>
    <t>UBICACIÓN RBS</t>
  </si>
  <si>
    <t>OBSERVACIÓN</t>
  </si>
  <si>
    <t>TECNOLOGÍAS</t>
  </si>
  <si>
    <t>2 RBS PROYECTADO</t>
  </si>
  <si>
    <t>3 SISTEMA RADIANTE EXISTENTE</t>
  </si>
  <si>
    <t>ANTENA</t>
  </si>
  <si>
    <t>OBSERVACIÓN/FILTRO</t>
  </si>
  <si>
    <t>ALTURA(MTS)</t>
  </si>
  <si>
    <t>CONFIGURACIÓN</t>
  </si>
  <si>
    <t>SECTOR</t>
  </si>
  <si>
    <t>AZIMUT</t>
  </si>
  <si>
    <t>4 SISTEMA RADIANTE PROYECTADO</t>
  </si>
  <si>
    <t>5 EQUIPAMIENTO A RETIRAR</t>
  </si>
  <si>
    <t>CLASIFICACIÓN</t>
  </si>
  <si>
    <t>TIPO / MODELO</t>
  </si>
  <si>
    <t>CANT.</t>
  </si>
  <si>
    <t>7 EQUIPAMIENTO EXISTENTES A REUTILIZAR</t>
  </si>
  <si>
    <t>Adosar fotografía de lo real
EXISTENTE en terreno</t>
  </si>
  <si>
    <t>OBSERVACIONES</t>
  </si>
  <si>
    <t>PROYECTADO</t>
  </si>
  <si>
    <t>EXISTENTE</t>
  </si>
  <si>
    <t>SISTEMA -48Vcc</t>
  </si>
  <si>
    <t>PROYECCIONES</t>
  </si>
  <si>
    <t>5 EQUIPAMIENTOS A INSTALAR (SOLICITAR)</t>
  </si>
  <si>
    <t>1 DATOS GENERALES</t>
  </si>
  <si>
    <t>ITEM</t>
  </si>
  <si>
    <t>DATOS</t>
  </si>
  <si>
    <t>COMENTARIOS</t>
  </si>
  <si>
    <t>SIN OBSERVACIONES</t>
  </si>
  <si>
    <t>CLIMA</t>
  </si>
  <si>
    <t>ELEMENTO</t>
  </si>
  <si>
    <t>ANTENAS - RADIOS - BB</t>
  </si>
  <si>
    <t>MODELO</t>
  </si>
  <si>
    <t>MARCA</t>
  </si>
  <si>
    <t>TIPO</t>
  </si>
  <si>
    <t>COMPAÑÍA</t>
  </si>
  <si>
    <t>PROTECCIÓN ( A )</t>
  </si>
  <si>
    <t>CAPACIDAD ( W/kW )</t>
  </si>
  <si>
    <t>SELECCIONAR RANGO</t>
  </si>
  <si>
    <t>2 TABLA DE CONSUMOS PROYECTADOS [PLANTA -48V] - ELEMENTOS ACTIVOS POR TECNOLOGÍAS APS N°1</t>
  </si>
  <si>
    <t>ANTENA ACTIVA</t>
  </si>
  <si>
    <t>TOTAL X TECNOLOGÍAS</t>
  </si>
  <si>
    <t>SELECCIONAR</t>
  </si>
  <si>
    <t>3 RESUMEN DE CONSUMO</t>
  </si>
  <si>
    <t>PARÁMETRO</t>
  </si>
  <si>
    <t>ACTUAL (REFERENCIAL)</t>
  </si>
  <si>
    <t>PLANTA RECTIF. ( 1 )</t>
  </si>
  <si>
    <t>PLANTA RECTIF. ( 2 )</t>
  </si>
  <si>
    <t>PLANTA RECTIF. ( 3 )</t>
  </si>
  <si>
    <t>VOLTAJE FLOTE (V)</t>
  </si>
  <si>
    <t>AMPERAJE (A)</t>
  </si>
  <si>
    <t>POTENCIA PLANTA (W)</t>
  </si>
  <si>
    <t>BANCO (Ah)</t>
  </si>
  <si>
    <t>COMPOSICIÓN BANCOS (Ah)</t>
  </si>
  <si>
    <t>AUTONOMÍA (Hrs)</t>
  </si>
  <si>
    <t>POTENCIA PLANTA FINAL (W)</t>
  </si>
  <si>
    <t>PORCENTAJE DE RECARGA DE BATERÍAS (%)</t>
  </si>
  <si>
    <t>PORCENTAJE DE RECARGA DE BATERÍAS (W)</t>
  </si>
  <si>
    <t>POTENCIA TOTAL DEMANDADA (W)</t>
  </si>
  <si>
    <t>SUMINISTRO ENTEL - INSTALACIÓN CONTRATISTA</t>
  </si>
  <si>
    <t>SUMINISTRO E INSTALACIÓN CONTRATISTA</t>
  </si>
  <si>
    <t>4 USO DE EMPALME</t>
  </si>
  <si>
    <t>POTENCIA PLANTA ( 1 ) +24 V</t>
  </si>
  <si>
    <t>POTENCIA PLANTA ( 2 ) +24 V</t>
  </si>
  <si>
    <t>POTENCIA PLANTA ( 1 ) -48 V</t>
  </si>
  <si>
    <t>POTENCIA PLANTA ( 2 ) -48 V</t>
  </si>
  <si>
    <t>POTENCIA PLANTA ( 3 ) -48 V</t>
  </si>
  <si>
    <t>POWER 6302</t>
  </si>
  <si>
    <t>CANT:</t>
  </si>
  <si>
    <t>POTENCIA CLIMA ( 1 )</t>
  </si>
  <si>
    <t>POTENCIA CLIMA ( 2 )</t>
  </si>
  <si>
    <t>POTENCIA TOTAL REQUERIDA</t>
  </si>
  <si>
    <t>EMPALME ACTUAL</t>
  </si>
  <si>
    <t>PORCENTAJE USO EMPALME PROYECTADO</t>
  </si>
  <si>
    <t>UNID.</t>
  </si>
  <si>
    <t>DESCRIPCIÓN</t>
  </si>
  <si>
    <t>C/U</t>
  </si>
  <si>
    <t>BREAKERS DE 3x32A ( FUENTE APS6 )</t>
  </si>
  <si>
    <t>BREAKERS DE 63A PROTECCIÓN GENERAL</t>
  </si>
  <si>
    <t>BREAKERS DE 32A PROTECCIÓN GENERAL</t>
  </si>
  <si>
    <t>BREAKERS DE 16A PROTECCIÓN GENERAL</t>
  </si>
  <si>
    <t>BREAKERS DE 10A (POWER 6302)</t>
  </si>
  <si>
    <t>DCC DOBLE CANAL /  NR3500MHz</t>
  </si>
  <si>
    <t>DCC DOBLE CANAL / 6 BREAKERS POR CANAL / 6 BREAKER 32A / 6 BREAKER 16A</t>
  </si>
  <si>
    <t>DCC DOBLE CANAL / 6 BREAKERS POR CANAL / 6 BREAKER 16A / 6 BREAKER 16A</t>
  </si>
  <si>
    <t>BARRA DE TIERRA BDT INCLUYE PERFORACIONES CON HILOS Y PERNOS 6 POSICIONES</t>
  </si>
  <si>
    <t>BARRA DE TIERRA BDT INCLUYE PERFORACIONES CON HILOS Y PERNOS 16 POSICIONES</t>
  </si>
  <si>
    <t>BANDEJA PORTA FIBRA PARA RACK 19"</t>
  </si>
  <si>
    <t>BASTIDOR INDOOR DE 19" PARA EQUIPOS</t>
  </si>
  <si>
    <t>GABINETE OUTDOOR MODULAR DATOS CON AIRE ACONDICIONADO</t>
  </si>
  <si>
    <t>GABINETE OUTDOOR MODULAR BATERÍAS</t>
  </si>
  <si>
    <t>GABINETE ENERGÍA OUTDOOR 4 NIVELES BATERÍAS + FUENTE ENERGÍA</t>
  </si>
  <si>
    <t>FUENTE RECTIFICADORA APS6, 3G, 48 Vdc, 10.8 kW</t>
  </si>
  <si>
    <t>FUENTE RECTIFICADORA APS6 SERIE 600, 48 Vdc, 18 kW</t>
  </si>
  <si>
    <t>MÓDULO RECTIFICADOR PARA PlANTA HUAWEI, 48 Vdc, 3,0 kW</t>
  </si>
  <si>
    <t>BATERÍA POWERSAFE SBS 170 Ah</t>
  </si>
  <si>
    <t>GABINETE ENERGÍA INDOOR 4 NIVELES BATERÍAS + FUENTE ENERGÌA</t>
  </si>
  <si>
    <t>SISTEMA ESPECIAL (GRUPO ELECTRÓGENO, EÓLICO, ETC)</t>
  </si>
  <si>
    <t>CANTIDAD RRUS</t>
  </si>
  <si>
    <t>CANTIDAD DE MODULOS (C/U)</t>
  </si>
  <si>
    <t>ORIGEN</t>
  </si>
  <si>
    <t>DESTINO</t>
  </si>
  <si>
    <t>6.- EQUIPAMIENTO A INSTALAR (SOLICITAR)</t>
  </si>
  <si>
    <t>CONEXIONADO
(FO, JUMPER,
FEEDER, TRANSCEIVER)</t>
  </si>
  <si>
    <t>PLANTA EXISTENTE</t>
  </si>
  <si>
    <t>PLANTA PROYECTADA</t>
  </si>
  <si>
    <t>Adosar fotografía de lo real
existente en terreno</t>
  </si>
  <si>
    <t>BATERIAS EXISTENTE</t>
  </si>
  <si>
    <t>BATERIAS PROYECTADA</t>
  </si>
  <si>
    <t>BDT TORRE 0 PUNTO ATERRAMIENTO</t>
  </si>
  <si>
    <t>EMPALME</t>
  </si>
  <si>
    <t>MATERIALES A REUTILIZAR
(FO, JUMPER, CABLE PWR, FEEDER, TRANSCEIVER SFP, CABLE RETU)</t>
  </si>
  <si>
    <t>SITIO NUEVO, SIN TECNOLOGIAS EXISTENTES</t>
  </si>
  <si>
    <t>SITIO NUEVO, SIN EQUIPAMIENTO EXISTENTE A RETIRAR</t>
  </si>
  <si>
    <t>SITIO NUEVO, SIN RBS EXISTENTES</t>
  </si>
  <si>
    <t>NO SE REQUIERE DEL RETIRO DE EQUIPOS EXISTENTES</t>
  </si>
  <si>
    <t>SITIO NUEVO SIN TECNOLOGIAS EXISTENTES</t>
  </si>
  <si>
    <t>SITIO NUEVO SIN MATERIALES EXISTENTES A REUTILIZAR</t>
  </si>
  <si>
    <t>OPTICAL TRANSCEIVER SFP+SM 10,3Gb/s 10Km 1310nm.
[Part Number: RDH 102 65/3]</t>
  </si>
  <si>
    <t>A INSTALAR</t>
  </si>
  <si>
    <t>EXISTENTE.</t>
  </si>
  <si>
    <t>NEGOCIO MÓVIL</t>
  </si>
  <si>
    <t>SITIO NUEVO, SIN QUIPOS DE TRANSMISION EXISTENTES</t>
  </si>
  <si>
    <t>OTRO</t>
  </si>
  <si>
    <t>PROYECTADO:
SIN OBRAS PROYECTADAS</t>
  </si>
  <si>
    <t xml:space="preserve">PROYECTADO. </t>
  </si>
  <si>
    <t>FO 2F LC-LC SM L= 70M</t>
  </si>
  <si>
    <t>DCC DOBLE CANAL /  LTE1900MHz M-MIMO</t>
  </si>
  <si>
    <t>DCC N°1 PROYECTADO</t>
  </si>
  <si>
    <t>A DEFINIR POR TX</t>
  </si>
  <si>
    <t>FO 2F LC-LC SM L= 10M</t>
  </si>
  <si>
    <t>INFORME DE TRANSMISIÓN</t>
  </si>
  <si>
    <t>1 TRABAJOS A REALIZAR POR TX</t>
  </si>
  <si>
    <t>TRABAJOS A REALIZAR</t>
  </si>
  <si>
    <t>COMENTARIO</t>
  </si>
  <si>
    <t>2 CONEXIONADO EXISTENTE</t>
  </si>
  <si>
    <t>TECNOLOGÍA</t>
  </si>
  <si>
    <t>EQUIPO</t>
  </si>
  <si>
    <t>PUERTA INTEGRACIÓN</t>
  </si>
  <si>
    <t>MEDIO</t>
  </si>
  <si>
    <t>TRAMAS OPERATIVAS 2G/OBSERVACIONES</t>
  </si>
  <si>
    <t>WAN</t>
  </si>
  <si>
    <t>EQUIPO DE ACCESO</t>
  </si>
  <si>
    <t>OPTICO</t>
  </si>
  <si>
    <t>ELÉCTRICO</t>
  </si>
  <si>
    <t>3 CONEXIONADO E INSTALACIÓN PROYECTADA POR TX</t>
  </si>
  <si>
    <t>R6K</t>
  </si>
  <si>
    <t>PTO 24</t>
  </si>
  <si>
    <t>GPS</t>
  </si>
  <si>
    <t>GNSS RECEIVER UNIT</t>
  </si>
  <si>
    <t>ToD</t>
  </si>
  <si>
    <t>CONEXIÓN GPS</t>
  </si>
  <si>
    <t>SITIO NUEVO, SIN EQUIPOS TX EXISTENTES</t>
  </si>
  <si>
    <t>INSTALACIÓN R6K</t>
  </si>
  <si>
    <t>TX</t>
  </si>
  <si>
    <t>ROUTER 6675</t>
  </si>
  <si>
    <t>A INSTALAR POR TX</t>
  </si>
  <si>
    <t>ROUTER 6675 FUENTE A</t>
  </si>
  <si>
    <t>ROUTER 6675 FUENTE B</t>
  </si>
  <si>
    <t>GNSS ACTIVE ANTENNA</t>
  </si>
  <si>
    <t>DIGITAL CABLE L= 0,50M</t>
  </si>
  <si>
    <t>SE DEBE INSTALAR ROUTER 6675 + ANTENA GPS + GNSS RECEIVER UNIT POR INSTALACIÓN DE NUEVAS TECNOLOGÍAS</t>
  </si>
  <si>
    <t>ROUTER 6675  =&gt; WAN
(A DEFINIR POR TX)</t>
  </si>
  <si>
    <t>3X2</t>
  </si>
  <si>
    <t>3X1</t>
  </si>
  <si>
    <t>4°</t>
  </si>
  <si>
    <t>0°</t>
  </si>
  <si>
    <t>3A</t>
  </si>
  <si>
    <t>4A</t>
  </si>
  <si>
    <t>5A</t>
  </si>
  <si>
    <t>6A</t>
  </si>
  <si>
    <t>6B</t>
  </si>
  <si>
    <t>RRU4415 B2 LTE1900MHz SECTOR A</t>
  </si>
  <si>
    <t>RRU4415 B2 LTE1900MHz SECTOR B</t>
  </si>
  <si>
    <t>RRU4415 B2 LTE1900MHz SECTOR C</t>
  </si>
  <si>
    <t>DCC N°1 EXISTENTE</t>
  </si>
  <si>
    <t>SITIO NUEVO, SIN IMAGEN DE PASADA DE CABLES,
 CONSIDERAR EL SELLADO DE PASADA DE CABLES CON ESPUMA</t>
  </si>
  <si>
    <t>TABLERO AC AUXILIAR</t>
  </si>
  <si>
    <t>BARRAS COLECTORAS ESTANDAR PARA RACK (INCL. AISLANTE DE RESINA Y PROYECCION ACRICILA)</t>
  </si>
  <si>
    <t>DCC EXISTENTES</t>
  </si>
  <si>
    <t>DCC PROYECTADO</t>
  </si>
  <si>
    <t>BDT PISO 0 PUNTO ATERRAMIENTO</t>
  </si>
  <si>
    <t>EXISTENTE: 
TDAYF EXIETNTE</t>
  </si>
  <si>
    <t>RRU4471HP B7 LTE2600MHz SECTOR A</t>
  </si>
  <si>
    <t>RRU4471HP B7 LTE2600MHz SECTOR B</t>
  </si>
  <si>
    <t>RRU4471HP B7 LTE2600MHz SECTOR C</t>
  </si>
  <si>
    <t xml:space="preserve">EXISTENTE: 
DCC N°1 EXISTENTE A INTERVENIR
</t>
  </si>
  <si>
    <t>PROYECTADO:
DCC N°1 INTERVENIDO, CONECTAR Y ETIQUETAR CARGAS SEGÚN DIAGRAMA</t>
  </si>
  <si>
    <t>SUMINISTRO E INSTALACIÓN ENTEL</t>
  </si>
  <si>
    <t>A INSTALAR EN SOPORTES</t>
  </si>
  <si>
    <t>GPS RF JUMPER N(F)-SMA(M) L=1M</t>
  </si>
  <si>
    <t>SUMINISTRO ENTEL - INSTALACIÓN ENTEL</t>
  </si>
  <si>
    <t>TRIFÁSICO</t>
  </si>
  <si>
    <t>3X40 A</t>
  </si>
  <si>
    <t>ENTEL</t>
  </si>
  <si>
    <t>AZOTEA CON SOPORTES CAMUFLADOS</t>
  </si>
  <si>
    <t>PIE</t>
  </si>
  <si>
    <t>PAVIMENTO</t>
  </si>
  <si>
    <t>CIUDAD</t>
  </si>
  <si>
    <t xml:space="preserve">PROYECTADO:
SIN OBRAS PROYECTADAS
</t>
  </si>
  <si>
    <t>SE DEBEN SOLICITAR PERMISO EN OFFICE TRACK. 
EQUIPOS DEBEN SER SUBIDOS POR ESCALERAS DEL EDIFICIO</t>
  </si>
  <si>
    <t>NO</t>
  </si>
  <si>
    <t>MÓDULO RECTIFICADOR HDR48 ES 3000W</t>
  </si>
  <si>
    <t>BB6630</t>
  </si>
  <si>
    <t>3,RRU4471HP B7</t>
  </si>
  <si>
    <t>3,RRU4499 B2</t>
  </si>
  <si>
    <t>EN GABINETE</t>
  </si>
  <si>
    <t>3, MIKWAVE
DR-2A2K2D22-F2A</t>
  </si>
  <si>
    <t>350°</t>
  </si>
  <si>
    <t>110°</t>
  </si>
  <si>
    <t>210°</t>
  </si>
  <si>
    <t>ZB884</t>
  </si>
  <si>
    <t>EJERCITO - PELANTARO CONCEPCIÓN</t>
  </si>
  <si>
    <t xml:space="preserve"> 36°48'22.15"S  73°2'36.35"W</t>
  </si>
  <si>
    <t>JUAN DE DIOS RIVERA N°1912</t>
  </si>
  <si>
    <t>CONCEPCIÓN</t>
  </si>
  <si>
    <t>VIII</t>
  </si>
  <si>
    <t>DEL BIOBIO</t>
  </si>
  <si>
    <t>RBS/DUS/BB/RANP</t>
  </si>
  <si>
    <t>POTENCIA TX</t>
  </si>
  <si>
    <t>3XRRU4471</t>
  </si>
  <si>
    <t>3XRRU</t>
  </si>
  <si>
    <t>RRU4499 B2 LTE1900MHz SECTOR A</t>
  </si>
  <si>
    <t>RRU4499 B2 LTE1900MHz SECTOR B</t>
  </si>
  <si>
    <t>RRU4499 B2 LTE1900MHz SECTOR C</t>
  </si>
  <si>
    <t>ROUTE R6675 FUENTE B</t>
  </si>
  <si>
    <t>ROUTE R6675 FUENTE A</t>
  </si>
  <si>
    <t>BB6630 LTE2600/1900MHz</t>
  </si>
  <si>
    <t>EXISTENTE: 
BDT EN BASE DE SOPORTES EN AZOTEA PARA ATERRAR NUEVOS EQUIPOS A INSTALAR</t>
  </si>
  <si>
    <t>PROYECTADO:
UTILIZAR BDT EXISTENTES.</t>
  </si>
  <si>
    <t>LTE1900MHz, SE DEBEN INSTALAR 3 RRU4499 B2
LTE2600MHz, SE DEBEN INSTALAR 3 RRU4471HP B7
LTE2600/1900MHz SE DEBE INSTALAR ANTENA  MIKWAVE DR-2A2K2D22-F2A + ANTENA GPS
 VER PLANOS</t>
  </si>
  <si>
    <t>LTE2600MHz 
LTE1900MHz</t>
  </si>
  <si>
    <t>PTO 2</t>
  </si>
  <si>
    <t>ROUTER 6675 + GNSS RECEIVER UNIT A INSTALAR</t>
  </si>
  <si>
    <t>LTE2600MHz - LTE1900MHz</t>
  </si>
  <si>
    <t>UNILINEAL LTE PROYECTADO</t>
  </si>
  <si>
    <t>ROUTER 6675  =&gt; BB6630 
LTE2600/1900MHz</t>
  </si>
  <si>
    <t>FO 2F LC-LC SM L= 2M</t>
  </si>
  <si>
    <t>1 EN ROUTER 6675
1 EN BB6630</t>
  </si>
  <si>
    <t>ENTRE ROUTER 6675 - BB6630</t>
  </si>
  <si>
    <t>LTE2600/1900MHz</t>
  </si>
  <si>
    <t>MIKWAVE DR-2A2K2D22-F2A</t>
  </si>
  <si>
    <t>A INSTALAR EN GABITE OUTDOOR</t>
  </si>
  <si>
    <t>CABLE PWR L=2m (ROUTER 6675)</t>
  </si>
  <si>
    <t>EN BB6630</t>
  </si>
  <si>
    <t>CABLE POWER L=2M</t>
  </si>
  <si>
    <t>ENTRE DCC N°1 - BB6630</t>
  </si>
  <si>
    <t>RRU4471HP B7</t>
  </si>
  <si>
    <t>RRU4499 B2</t>
  </si>
  <si>
    <t>ENTRE RRU4471HP B7 - RRU4499 B2</t>
  </si>
  <si>
    <t>DUCTO FLEXIBLE CON CAPUCHON PARA FO
[Part Number: SDF 107 236/001]</t>
  </si>
  <si>
    <t>EN RRU4499 B2</t>
  </si>
  <si>
    <t>JUMPER SUPERFLEX 1/2" L=5M</t>
  </si>
  <si>
    <t>ENTRE RRU4499 B2 - MIKWAVE DR-2A2K2D22-F2A</t>
  </si>
  <si>
    <t>CABLE POWER L=45M</t>
  </si>
  <si>
    <t>CABLE POWER L=15M</t>
  </si>
  <si>
    <t>ENTRE DCC N°1 - RRU4499 B2 SECTOR A</t>
  </si>
  <si>
    <t>ENTRE DCC N°1 - RRU4499 B2 SECTOR B</t>
  </si>
  <si>
    <t>ENTRE DCC N°1 - RRU4499 B2 SECTOR C</t>
  </si>
  <si>
    <t>ENTRE BB6630 - RRU4471HP B7</t>
  </si>
  <si>
    <t>EN RRU4471 HP B7</t>
  </si>
  <si>
    <t>ENTRE RRU4471HP B7 - MIKWAVE DR-2A2K2D22-F2A</t>
  </si>
  <si>
    <t>ENTRE DCC N°1 - RRU4471HP B7 SECTOR A</t>
  </si>
  <si>
    <t>ENTRE DCC N°1 - RRU4471HP B7 SECTOR B</t>
  </si>
  <si>
    <t>ENTRE DCC N°1 - RRU4471HP B7 SECTOR C</t>
  </si>
  <si>
    <t>CABLE CONTROL RETU L=5M</t>
  </si>
  <si>
    <t>GABINETE MODULAR OUTDOOR DATOS CON AIRE ACONDICIONADO</t>
  </si>
  <si>
    <t xml:space="preserve">EXISTENTE: 
1 BANCO DE BATERÍAS 170AH -48V INSTALADOS POR OOEE
</t>
  </si>
  <si>
    <t>EXISTENTE: 
FUENTE RECTIFICADORA -48V A INTERVENIR
6 MÓDULOS RECTIFICADORES OPERATIVOS</t>
  </si>
  <si>
    <t>PROYECTADO:
CONFIGURAR % DE CARGA DE BATERÍAS AL 5%</t>
  </si>
  <si>
    <t xml:space="preserve">EXISTENTE: 
DCC N°1 A INTERVENIR
</t>
  </si>
  <si>
    <t xml:space="preserve">PROYECTADO:
DCC N°1 INTERVENIDO
CONECTAR Y ETIQUETARCARGAS SEGÚN DIAGRAMA 
</t>
  </si>
  <si>
    <t>EXISTENTE: 
BDT EXISTENTE EN GABINETE OUTDOOR</t>
  </si>
  <si>
    <t>PROYECTADO:
UTILIZAR BDT EXISTENTE PARA ATERRAR NUEVOS EQUIPOS A INSTALAR</t>
  </si>
  <si>
    <t>ZB884 EJERCITO - PELANTARO CONCEPCIÓN</t>
  </si>
  <si>
    <t>PLANIMETRÍA PLANTA A-A ANTENAS EXISTENTE</t>
  </si>
  <si>
    <t>PLANIMETRÍA PLANTA A-A ANTENAS PROYECTADA</t>
  </si>
  <si>
    <t>PLANIMETRÍA PLANTA B-B ANTENAS EXISTENTE</t>
  </si>
  <si>
    <t>PLANIMETRÍA PLANTA B-B ANTENAS PROYECTADA</t>
  </si>
  <si>
    <t>PLANIMETRÍA PLANTA C-C ANTENAS EXISTENTE</t>
  </si>
  <si>
    <t>PLANIMETRÍA PLANTA C-C ANTENAS PROYECTADA</t>
  </si>
  <si>
    <t>PLANIMETRIA SUELO EXISTENTE</t>
  </si>
  <si>
    <t>PLANIMETRIA SUELO PROYECTADO</t>
  </si>
  <si>
    <t>PLANIMETRÍA SITIO EXISTENTE</t>
  </si>
  <si>
    <t>APS6 N°1</t>
  </si>
  <si>
    <t>10.5+2.5</t>
  </si>
  <si>
    <t>RF FEEDER CABLE L=20M</t>
  </si>
  <si>
    <t>CABLE POWER L=25M</t>
  </si>
  <si>
    <t>1. TABLA DE SITUACIÓN EXISTENTE.</t>
  </si>
  <si>
    <t>DESCRIPCIÓN EXPLICATIVA</t>
  </si>
  <si>
    <t>CONTENEDOR</t>
  </si>
  <si>
    <t>OUTDOOR</t>
  </si>
  <si>
    <t>TRONERAS</t>
  </si>
  <si>
    <t/>
  </si>
  <si>
    <t>FERRETERÍA ESTRUCTURAL</t>
  </si>
  <si>
    <t>AZOTEA 13m</t>
  </si>
  <si>
    <t>FERRETERÍA ASOCIADA A SOPORTES</t>
  </si>
  <si>
    <t>SOPORTES</t>
  </si>
  <si>
    <t>PASADAS Y CANALIZACIONES</t>
  </si>
  <si>
    <t>BPC A RACK</t>
  </si>
  <si>
    <t>RADIER</t>
  </si>
  <si>
    <t>PLATAFORMAS Y BARANDAS</t>
  </si>
  <si>
    <t>SISTEMAS DE SEGURIDAD DE ASCENSO</t>
  </si>
  <si>
    <t>ARMONIZACIÓN</t>
  </si>
  <si>
    <t>ESPACIO DISPONIBLE PARA RACK</t>
  </si>
  <si>
    <t>OTRAS OBSERVACIONES</t>
  </si>
  <si>
    <t>2. TABLA DE SOPORTES.</t>
  </si>
  <si>
    <t>DETALLE DE SOPORTE</t>
  </si>
  <si>
    <t>EQUIPOS EXISTENTES</t>
  </si>
  <si>
    <t>EQUIPOS PROYECTADOS</t>
  </si>
  <si>
    <t>PESOS (KG)</t>
  </si>
  <si>
    <t>FRENTE (M2)</t>
  </si>
  <si>
    <t>DESCRIPCIÓN PUNTO DE FIJACIÓN</t>
  </si>
  <si>
    <t>ID</t>
  </si>
  <si>
    <t>H (m)</t>
  </si>
  <si>
    <t>EXIST.</t>
  </si>
  <si>
    <t>PROY.</t>
  </si>
  <si>
    <t>S.01</t>
  </si>
  <si>
    <t>L:2600 Ø4" 2x L:2500 Ø2,5" BRAZOS L:330</t>
  </si>
  <si>
    <t>DOBLE</t>
  </si>
  <si>
    <t>LIBRE</t>
  </si>
  <si>
    <t>DR-2A2K2D22-F2A</t>
  </si>
  <si>
    <t>SOPORTES FIJADOS A VIGA DE REFUERZO</t>
  </si>
  <si>
    <t>RRU 4471HP</t>
  </si>
  <si>
    <t>RRU 4499</t>
  </si>
  <si>
    <t>S.02</t>
  </si>
  <si>
    <t>S.03</t>
  </si>
  <si>
    <t>TOTAL A LOS</t>
  </si>
  <si>
    <t>SOPORTES DISPONIBLES EXISTENTES</t>
  </si>
  <si>
    <t>SOPORTES DISPONIBLES PROYECTADOS</t>
  </si>
  <si>
    <t>,</t>
  </si>
  <si>
    <t>3. RESUMEN DE OBRAS PROYECTADAS</t>
  </si>
  <si>
    <t>ÍTEM</t>
  </si>
  <si>
    <t>UNIDAD</t>
  </si>
  <si>
    <t>4. MATERIAL ANEXO: SÓLO MATERIAL QUE RESPALDE ALGÚN TRABAJO NUEVO.</t>
  </si>
  <si>
    <t>PROYECTO RANCO 2025
PLAN: LIBERACIÓN ADELANTO NUEVAS COBERTURAS 2024
NUEVOS POPS EXPANCIONES URBANAS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</si>
</sst>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1" formatCode="_ * #,##0_ ;_ * \-#,##0_ ;_ * &quot;-&quot;_ ;_ @_ "/>
    <numFmt numFmtId="164" formatCode="_-* #,##0.00_-;\-* #,##0.00_-;_-* &quot;-&quot;??_-;_-@_-"/>
    <numFmt numFmtId="165" formatCode="_ &quot;Bs.&quot;* #,##0_ ;_ &quot;Bs.&quot;* \-#,##0_ ;_ &quot;Bs.&quot;* &quot;-&quot;_ ;_ @_ "/>
    <numFmt numFmtId="166" formatCode="_-* #,##0.0_-;\-* #,##0.0_-;_-* &quot;-&quot;??_-;_-@_-"/>
    <numFmt numFmtId="167" formatCode="0.0&quot; [m]&quot;"/>
  </numFmts>
  <fonts count="202" x14ac:knownFonts="1">
    <font>
      <sz val="11"/>
      <color indexed="8"/>
      <name val="Calibri"/>
      <family val="2"/>
      <charset val="1"/>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color theme="1"/>
      <name val="Book Antiqua"/>
      <family val="2"/>
    </font>
    <font>
      <sz val="11"/>
      <color indexed="8"/>
      <name val="Calibri"/>
      <family val="2"/>
      <charset val="1"/>
    </font>
    <font>
      <sz val="11"/>
      <color indexed="8"/>
      <name val="Calibri"/>
      <family val="2"/>
    </font>
    <font>
      <sz val="10"/>
      <color indexed="8"/>
      <name val="Book Antiqua"/>
      <family val="1"/>
    </font>
    <font>
      <sz val="11"/>
      <color theme="1"/>
      <name val="Calibri"/>
      <family val="2"/>
      <scheme val="minor"/>
    </font>
    <font>
      <b/>
      <sz val="11"/>
      <color theme="0"/>
      <name val="Calibri"/>
      <family val="2"/>
      <scheme val="minor"/>
    </font>
    <font>
      <sz val="10"/>
      <color theme="1"/>
      <name val="Book Antiqua"/>
      <family val="2"/>
    </font>
    <font>
      <sz val="11"/>
      <color rgb="FF000000"/>
      <name val="Calibri"/>
      <family val="2"/>
    </font>
    <font>
      <sz val="10"/>
      <color theme="1"/>
      <name val="Book Antiqua"/>
      <family val="1"/>
    </font>
    <font>
      <sz val="10"/>
      <color theme="1"/>
      <name val="Calibri"/>
      <family val="2"/>
      <scheme val="minor"/>
    </font>
    <font>
      <b/>
      <sz val="10"/>
      <color theme="3"/>
      <name val="Calibri"/>
      <family val="2"/>
      <scheme val="minor"/>
    </font>
    <font>
      <sz val="10"/>
      <color rgb="FF000000"/>
      <name val="Calibri"/>
      <family val="2"/>
    </font>
    <font>
      <b/>
      <sz val="9"/>
      <color theme="3"/>
      <name val="Arial"/>
      <family val="2"/>
    </font>
    <font>
      <sz val="11"/>
      <color theme="0" tint="-0.34998626667073579"/>
      <name val="Calibri"/>
      <family val="2"/>
      <scheme val="minor"/>
    </font>
    <font>
      <sz val="10"/>
      <name val="Arial"/>
      <family val="2"/>
    </font>
    <font>
      <sz val="10"/>
      <color theme="0"/>
      <name val="Verdana"/>
      <family val="2"/>
    </font>
    <font>
      <sz val="10"/>
      <name val="Verdana"/>
      <family val="2"/>
    </font>
    <font>
      <sz val="10"/>
      <color theme="1"/>
      <name val="Verdana"/>
      <family val="2"/>
    </font>
    <font>
      <b/>
      <sz val="11"/>
      <color theme="3"/>
      <name val="Calibri"/>
      <family val="2"/>
      <scheme val="minor"/>
    </font>
    <font>
      <sz val="11"/>
      <color theme="0"/>
      <name val="Calibri"/>
      <family val="2"/>
      <scheme val="minor"/>
    </font>
    <font>
      <sz val="11"/>
      <color theme="3"/>
      <name val="Calibri"/>
      <family val="2"/>
      <scheme val="minor"/>
    </font>
    <font>
      <sz val="12"/>
      <color theme="3"/>
      <name val="Calibri"/>
      <family val="2"/>
      <scheme val="minor"/>
    </font>
    <font>
      <b/>
      <sz val="12"/>
      <color theme="3"/>
      <name val="Calibri"/>
      <family val="2"/>
      <scheme val="minor"/>
    </font>
    <font>
      <b/>
      <sz val="14"/>
      <color theme="3"/>
      <name val="Calibri"/>
      <family val="2"/>
      <scheme val="minor"/>
    </font>
    <font>
      <sz val="10"/>
      <color theme="3"/>
      <name val="Calibri"/>
      <family val="2"/>
      <scheme val="minor"/>
    </font>
    <font>
      <b/>
      <sz val="11"/>
      <color rgb="FFFFFFFF"/>
      <name val="Calibri"/>
      <family val="2"/>
    </font>
    <font>
      <b/>
      <sz val="10"/>
      <color rgb="FFFFFFFF"/>
      <name val="Calibri"/>
      <family val="2"/>
    </font>
    <font>
      <b/>
      <sz val="10"/>
      <color rgb="FF1F497D"/>
      <name val="Calibri"/>
      <family val="2"/>
    </font>
    <font>
      <b/>
      <sz val="9"/>
      <color rgb="FF1F497D"/>
      <name val="Calibri"/>
      <family val="2"/>
    </font>
    <font>
      <sz val="9"/>
      <color rgb="FF1F497D"/>
      <name val="Calibri"/>
      <family val="2"/>
    </font>
    <font>
      <b/>
      <sz val="8"/>
      <color rgb="FF008000"/>
      <name val="Calibri"/>
      <family val="2"/>
    </font>
    <font>
      <b/>
      <sz val="8"/>
      <color rgb="FFFFFFFF"/>
      <name val="Calibri"/>
      <family val="2"/>
    </font>
    <font>
      <sz val="9"/>
      <color rgb="FF002060"/>
      <name val="Calibri"/>
      <family val="2"/>
    </font>
    <font>
      <b/>
      <sz val="9"/>
      <color rgb="FF808080"/>
      <name val="Calibri"/>
      <family val="2"/>
    </font>
    <font>
      <b/>
      <sz val="8"/>
      <color rgb="FF000000"/>
      <name val="Calibri"/>
      <family val="2"/>
    </font>
    <font>
      <b/>
      <sz val="9"/>
      <color rgb="FF1F497D"/>
      <name val="Arial"/>
      <family val="2"/>
    </font>
    <font>
      <sz val="9"/>
      <color rgb="FF1F497D"/>
      <name val="Arial"/>
      <family val="2"/>
    </font>
    <font>
      <sz val="10"/>
      <color rgb="FF1F497D"/>
      <name val="Calibri"/>
      <family val="2"/>
    </font>
    <font>
      <b/>
      <sz val="10"/>
      <color rgb="FF000000"/>
      <name val="Calibri"/>
      <family val="2"/>
    </font>
    <font>
      <b/>
      <sz val="11"/>
      <color rgb="FF008000"/>
      <name val="Calibri"/>
      <family val="2"/>
      <scheme val="minor"/>
    </font>
    <font>
      <sz val="12"/>
      <color theme="1"/>
      <name val="Calibri"/>
      <family val="2"/>
      <scheme val="minor"/>
    </font>
    <font>
      <sz val="12"/>
      <name val="Calibri"/>
      <family val="2"/>
      <scheme val="minor"/>
    </font>
    <font>
      <sz val="12"/>
      <color indexed="8"/>
      <name val="Calibri"/>
      <family val="2"/>
      <scheme val="minor"/>
    </font>
    <font>
      <b/>
      <sz val="12"/>
      <color indexed="9"/>
      <name val="Calibri"/>
      <family val="2"/>
      <scheme val="minor"/>
    </font>
    <font>
      <sz val="12"/>
      <color indexed="9"/>
      <name val="Calibri"/>
      <family val="2"/>
      <scheme val="minor"/>
    </font>
    <font>
      <b/>
      <sz val="12"/>
      <color indexed="8"/>
      <name val="Calibri"/>
      <family val="2"/>
      <scheme val="minor"/>
    </font>
    <font>
      <b/>
      <sz val="10"/>
      <name val="Calibri"/>
      <family val="2"/>
    </font>
    <font>
      <b/>
      <sz val="12"/>
      <color theme="0"/>
      <name val="Calibri"/>
      <family val="2"/>
      <scheme val="minor"/>
    </font>
    <font>
      <sz val="10"/>
      <color indexed="8"/>
      <name val="Calibri"/>
      <family val="2"/>
      <scheme val="minor"/>
    </font>
    <font>
      <sz val="8"/>
      <color indexed="8"/>
      <name val="Verdana"/>
      <family val="2"/>
      <charset val="1"/>
    </font>
    <font>
      <b/>
      <sz val="10"/>
      <color indexed="9"/>
      <name val="Verdana"/>
      <family val="2"/>
    </font>
    <font>
      <b/>
      <sz val="10"/>
      <name val="Verdana"/>
      <family val="2"/>
    </font>
    <font>
      <b/>
      <sz val="14"/>
      <color indexed="8"/>
      <name val="Calibri"/>
      <family val="2"/>
    </font>
    <font>
      <b/>
      <sz val="11"/>
      <color rgb="FF000000"/>
      <name val="Calibri"/>
      <family val="2"/>
    </font>
    <font>
      <sz val="11"/>
      <color indexed="8"/>
      <name val="Calibri"/>
      <family val="2"/>
      <scheme val="minor"/>
    </font>
    <font>
      <sz val="11"/>
      <name val="Calibri"/>
      <family val="2"/>
      <scheme val="minor"/>
    </font>
    <font>
      <sz val="10"/>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1"/>
      <color indexed="9"/>
      <name val="Calibri"/>
      <family val="2"/>
      <scheme val="minor"/>
    </font>
    <font>
      <b/>
      <sz val="10"/>
      <color indexed="9"/>
      <name val="Calibri"/>
      <family val="2"/>
      <scheme val="minor"/>
    </font>
    <font>
      <sz val="10"/>
      <color indexed="9"/>
      <name val="Calibri"/>
      <family val="2"/>
      <scheme val="minor"/>
    </font>
    <font>
      <sz val="10"/>
      <color theme="4" tint="-0.499984740745262"/>
      <name val="Calibri"/>
      <family val="2"/>
      <scheme val="minor"/>
    </font>
    <font>
      <sz val="11"/>
      <color theme="3"/>
      <name val="Calibri"/>
      <family val="2"/>
    </font>
    <font>
      <sz val="9"/>
      <color theme="4" tint="-0.499984740745262"/>
      <name val="Calibri"/>
      <family val="2"/>
      <scheme val="minor"/>
    </font>
    <font>
      <sz val="8"/>
      <color theme="4" tint="-0.499984740745262"/>
      <name val="Calibri"/>
      <family val="2"/>
    </font>
    <font>
      <sz val="11"/>
      <color theme="1"/>
      <name val="Calibri"/>
      <family val="2"/>
      <scheme val="minor"/>
    </font>
    <font>
      <sz val="8"/>
      <color rgb="FF1F497D"/>
      <name val="Calibri"/>
      <family val="2"/>
    </font>
    <font>
      <sz val="11"/>
      <color theme="1"/>
      <name val="Calibri"/>
      <family val="2"/>
      <scheme val="minor"/>
    </font>
    <font>
      <sz val="8"/>
      <color theme="0"/>
      <name val="Calibri"/>
      <family val="2"/>
      <scheme val="minor"/>
    </font>
    <font>
      <b/>
      <sz val="11"/>
      <color theme="1"/>
      <name val="Calibri"/>
      <family val="2"/>
      <scheme val="minor"/>
    </font>
    <font>
      <b/>
      <sz val="10"/>
      <color theme="1"/>
      <name val="Calibri"/>
      <family val="2"/>
      <scheme val="minor"/>
    </font>
    <font>
      <b/>
      <sz val="10"/>
      <name val="Calibri"/>
      <family val="2"/>
      <scheme val="minor"/>
    </font>
    <font>
      <b/>
      <i/>
      <sz val="11"/>
      <name val="Calibri"/>
      <family val="2"/>
      <scheme val="minor"/>
    </font>
    <font>
      <b/>
      <sz val="11"/>
      <name val="Calibri"/>
      <family val="2"/>
      <scheme val="minor"/>
    </font>
    <font>
      <b/>
      <sz val="8"/>
      <color theme="1"/>
      <name val="Calibri"/>
      <family val="2"/>
      <scheme val="minor"/>
    </font>
    <font>
      <sz val="10"/>
      <color rgb="FF000000"/>
      <name val="Calibri"/>
      <family val="2"/>
      <scheme val="minor"/>
    </font>
  </fonts>
  <fills count="29">
    <fill>
      <patternFill patternType="none"/>
    </fill>
    <fill>
      <patternFill patternType="gray125"/>
    </fill>
    <fill>
      <patternFill patternType="solid">
        <fgColor indexed="9"/>
        <bgColor indexed="26"/>
      </patternFill>
    </fill>
    <fill>
      <patternFill patternType="solid">
        <fgColor theme="0"/>
        <bgColor indexed="64"/>
      </patternFill>
    </fill>
    <fill>
      <patternFill patternType="solid">
        <fgColor theme="4" tint="0.59999389629810485"/>
        <bgColor indexed="64"/>
      </patternFill>
    </fill>
    <fill>
      <patternFill patternType="solid">
        <fgColor rgb="FFFFFFFF"/>
        <bgColor rgb="FF000000"/>
      </patternFill>
    </fill>
    <fill>
      <patternFill patternType="solid">
        <fgColor rgb="FFC5D9F1"/>
        <bgColor rgb="FF000000"/>
      </patternFill>
    </fill>
    <fill>
      <patternFill patternType="solid">
        <fgColor rgb="FFBFBFBF"/>
        <bgColor rgb="FF000000"/>
      </patternFill>
    </fill>
    <fill>
      <patternFill patternType="solid">
        <fgColor rgb="FFD9D9D9"/>
        <bgColor rgb="FFEEEEEE"/>
      </patternFill>
    </fill>
    <fill>
      <patternFill patternType="solid">
        <fgColor rgb="FFB8CCE4"/>
        <bgColor rgb="FFEEEEEE"/>
      </patternFill>
    </fill>
    <fill>
      <patternFill patternType="solid">
        <fgColor rgb="FFC4D79B"/>
        <bgColor rgb="FF000000"/>
      </patternFill>
    </fill>
    <fill>
      <patternFill patternType="solid">
        <fgColor rgb="FFC4D79B"/>
        <bgColor rgb="FFEEEEEE"/>
      </patternFill>
    </fill>
    <fill>
      <patternFill patternType="solid">
        <fgColor rgb="FFC5D9F1"/>
        <bgColor rgb="FFEEEEEE"/>
      </patternFill>
    </fill>
    <fill>
      <patternFill patternType="solid">
        <fgColor rgb="FFBFBFBF"/>
        <bgColor rgb="FFEEEEEE"/>
      </patternFill>
    </fill>
    <fill>
      <patternFill patternType="solid">
        <fgColor theme="4" tint="0.59999389629810485"/>
        <bgColor rgb="FF000000"/>
      </patternFill>
    </fill>
    <fill>
      <patternFill patternType="solid">
        <fgColor theme="9" tint="0.79998168889431442"/>
        <bgColor rgb="FFEEEEEE"/>
      </patternFill>
    </fill>
    <fill>
      <patternFill patternType="solid">
        <fgColor theme="9" tint="0.79998168889431442"/>
        <bgColor rgb="FF000000"/>
      </patternFill>
    </fill>
    <fill>
      <patternFill patternType="solid">
        <fgColor theme="4" tint="-0.249977111117893"/>
        <bgColor indexed="54"/>
      </patternFill>
    </fill>
    <fill>
      <patternFill patternType="solid">
        <fgColor theme="4" tint="-0.249977111117893"/>
        <bgColor indexed="64"/>
      </patternFill>
    </fill>
    <fill>
      <patternFill patternType="solid">
        <fgColor theme="4" tint="-0.249977111117893"/>
        <bgColor rgb="FF000000"/>
      </patternFill>
    </fill>
    <fill>
      <patternFill patternType="solid">
        <fgColor theme="0"/>
        <bgColor indexed="54"/>
      </patternFill>
    </fill>
    <fill>
      <patternFill patternType="solid">
        <fgColor indexed="62"/>
        <bgColor indexed="54"/>
      </patternFill>
    </fill>
    <fill>
      <patternFill patternType="solid">
        <fgColor theme="3" tint="-0.249977111117893"/>
        <bgColor indexed="64"/>
      </patternFill>
    </fill>
    <fill>
      <patternFill patternType="solid">
        <fgColor rgb="FF1F497D"/>
        <bgColor rgb="FF000000"/>
      </patternFill>
    </fill>
    <fill>
      <patternFill patternType="solid">
        <fgColor rgb="FFB8CCE4"/>
        <bgColor rgb="FF000000"/>
      </patternFill>
    </fill>
    <fill>
      <patternFill patternType="solid">
        <fgColor rgb="FFFCD5B4"/>
        <bgColor rgb="FF000000"/>
      </patternFill>
    </fill>
    <fill>
      <patternFill patternType="solid">
        <fgColor rgb="FFD8E4BC"/>
        <bgColor rgb="FF000000"/>
      </patternFill>
    </fill>
    <fill>
      <patternFill patternType="solid">
        <fgColor theme="3"/>
        <bgColor indexed="64"/>
      </patternFill>
    </fill>
    <fill>
      <patternFill patternType="solid">
        <fgColor theme="0" tint="-0.14999847407452621"/>
        <bgColor indexed="64"/>
      </patternFill>
    </fill>
  </fills>
  <borders count="88">
    <border>
      <left/>
      <right/>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style="medium">
        <color indexed="64"/>
      </right>
      <top style="thin">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right style="medium">
        <color indexed="64"/>
      </right>
      <top style="thin">
        <color indexed="64"/>
      </top>
      <bottom style="medium">
        <color indexed="64"/>
      </bottom>
      <diagonal/>
    </border>
    <border>
      <left style="thin">
        <color rgb="FF000000"/>
      </left>
      <right/>
      <top/>
      <bottom/>
      <diagonal/>
    </border>
    <border>
      <left style="dashed">
        <color theme="0" tint="-0.24994659260841701"/>
      </left>
      <right/>
      <top style="dashed">
        <color theme="0" tint="-0.24994659260841701"/>
      </top>
      <bottom/>
      <diagonal/>
    </border>
    <border>
      <left/>
      <right/>
      <top style="dashed">
        <color theme="0" tint="-0.24994659260841701"/>
      </top>
      <bottom/>
      <diagonal/>
    </border>
    <border>
      <left/>
      <right style="dashed">
        <color theme="0" tint="-0.24994659260841701"/>
      </right>
      <top style="dashed">
        <color theme="0" tint="-0.24994659260841701"/>
      </top>
      <bottom/>
      <diagonal/>
    </border>
    <border>
      <left style="dashed">
        <color theme="0" tint="-0.24994659260841701"/>
      </left>
      <right/>
      <top/>
      <bottom style="dashed">
        <color theme="0" tint="-0.24994659260841701"/>
      </bottom>
      <diagonal/>
    </border>
    <border>
      <left/>
      <right/>
      <top/>
      <bottom style="dashed">
        <color theme="0" tint="-0.24994659260841701"/>
      </bottom>
      <diagonal/>
    </border>
    <border>
      <left/>
      <right style="dashed">
        <color theme="0" tint="-0.24994659260841701"/>
      </right>
      <top/>
      <bottom style="dashed">
        <color theme="0" tint="-0.24994659260841701"/>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style="thin">
        <color indexed="64"/>
      </top>
      <bottom style="medium">
        <color indexed="64"/>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diagonal/>
    </border>
    <border>
      <left style="thin">
        <color rgb="FF000000"/>
      </left>
      <right/>
      <top style="thin">
        <color rgb="FF000000"/>
      </top>
      <bottom style="medium">
        <color indexed="64"/>
      </bottom>
      <diagonal/>
    </border>
    <border>
      <left/>
      <right/>
      <top style="thin">
        <color rgb="FF000000"/>
      </top>
      <bottom style="medium">
        <color indexed="64"/>
      </bottom>
      <diagonal/>
    </border>
    <border>
      <left/>
      <right style="medium">
        <color indexed="64"/>
      </right>
      <top style="thin">
        <color rgb="FF000000"/>
      </top>
      <bottom style="medium">
        <color indexed="64"/>
      </bottom>
      <diagonal/>
    </border>
    <border>
      <left style="medium">
        <color indexed="64"/>
      </left>
      <right/>
      <top style="medium">
        <color indexed="64"/>
      </top>
      <bottom style="thin">
        <color rgb="FF000000"/>
      </bottom>
      <diagonal/>
    </border>
    <border>
      <left/>
      <right/>
      <top style="medium">
        <color indexed="64"/>
      </top>
      <bottom style="thin">
        <color rgb="FF000000"/>
      </bottom>
      <diagonal/>
    </border>
    <border>
      <left/>
      <right style="medium">
        <color indexed="64"/>
      </right>
      <top style="medium">
        <color indexed="64"/>
      </top>
      <bottom style="thin">
        <color rgb="FF000000"/>
      </bottom>
      <diagonal/>
    </border>
    <border>
      <left style="medium">
        <color indexed="64"/>
      </left>
      <right/>
      <top style="thin">
        <color rgb="FF000000"/>
      </top>
      <bottom style="medium">
        <color auto="1"/>
      </bottom>
      <diagonal/>
    </border>
    <border>
      <left/>
      <right style="thin">
        <color rgb="FF000000"/>
      </right>
      <top style="thin">
        <color rgb="FF000000"/>
      </top>
      <bottom style="medium">
        <color auto="1"/>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thin">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thin">
        <color rgb="FF000000"/>
      </right>
      <top style="medium">
        <color indexed="64"/>
      </top>
      <bottom/>
      <diagonal/>
    </border>
    <border>
      <left style="thin">
        <color rgb="FF000000"/>
      </left>
      <right style="thin">
        <color rgb="FF000000"/>
      </right>
      <top style="medium">
        <color indexed="64"/>
      </top>
      <bottom/>
      <diagonal/>
    </border>
    <border>
      <left style="thin">
        <color rgb="FF000000"/>
      </left>
      <right style="medium">
        <color indexed="64"/>
      </right>
      <top style="medium">
        <color indexed="64"/>
      </top>
      <bottom/>
      <diagonal/>
    </border>
    <border>
      <left style="medium">
        <color indexed="64"/>
      </left>
      <right style="thin">
        <color rgb="FF000000"/>
      </right>
      <top style="medium">
        <color indexed="64"/>
      </top>
      <bottom style="medium">
        <color indexed="64"/>
      </bottom>
      <diagonal/>
    </border>
    <border>
      <left style="thin">
        <color rgb="FF000000"/>
      </left>
      <right style="thin">
        <color rgb="FF000000"/>
      </right>
      <top style="medium">
        <color indexed="64"/>
      </top>
      <bottom style="medium">
        <color indexed="64"/>
      </bottom>
      <diagonal/>
    </border>
    <border>
      <left style="thin">
        <color rgb="FF000000"/>
      </left>
      <right style="medium">
        <color indexed="64"/>
      </right>
      <top style="medium">
        <color indexed="64"/>
      </top>
      <bottom style="medium">
        <color indexed="64"/>
      </bottom>
      <diagonal/>
    </border>
    <border>
      <left style="thin">
        <color indexed="64"/>
      </left>
      <right style="medium">
        <color indexed="64"/>
      </right>
      <top/>
      <bottom style="thin">
        <color indexed="64"/>
      </bottom>
      <diagonal/>
    </border>
    <border>
      <left style="thin">
        <color rgb="FF000000"/>
      </left>
      <right/>
      <top style="medium">
        <color indexed="64"/>
      </top>
      <bottom/>
      <diagonal/>
    </border>
    <border>
      <left/>
      <right style="medium">
        <color indexed="64"/>
      </right>
      <top/>
      <bottom style="thin">
        <color indexed="64"/>
      </bottom>
      <diagonal/>
    </border>
    <border>
      <left/>
      <right style="medium">
        <color indexed="64"/>
      </right>
      <top style="thin">
        <color indexed="64"/>
      </top>
      <bottom/>
      <diagonal/>
    </border>
    <border>
      <left/>
      <right style="thin">
        <color indexed="64"/>
      </right>
      <top style="medium">
        <color indexed="64"/>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medium">
        <color indexed="64"/>
      </left>
      <right style="medium">
        <color indexed="64"/>
      </right>
      <top style="medium">
        <color indexed="64"/>
      </top>
      <bottom style="thin">
        <color auto="1"/>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bottom style="thin">
        <color auto="1"/>
      </bottom>
      <diagonal/>
    </border>
    <border>
      <left style="medium">
        <color indexed="64"/>
      </left>
      <right style="medium">
        <color indexed="64"/>
      </right>
      <top/>
      <bottom/>
      <diagonal/>
    </border>
    <border>
      <left style="medium">
        <color indexed="64"/>
      </left>
      <right style="medium">
        <color indexed="64"/>
      </right>
      <top style="thin">
        <color auto="1"/>
      </top>
      <bottom/>
      <diagonal/>
    </border>
    <border>
      <left style="medium">
        <color indexed="64"/>
      </left>
      <right style="thin">
        <color indexed="64"/>
      </right>
      <top/>
      <bottom style="thin">
        <color indexed="64"/>
      </bottom>
      <diagonal/>
    </border>
    <border>
      <left style="thin">
        <color indexed="64"/>
      </left>
      <right style="medium">
        <color indexed="64"/>
      </right>
      <top/>
      <bottom/>
      <diagonal/>
    </border>
    <border>
      <left style="thin">
        <color indexed="64"/>
      </left>
      <right/>
      <top/>
      <bottom style="medium">
        <color indexed="64"/>
      </bottom>
      <diagonal/>
    </border>
  </borders>
  <cellStyleXfs count="308">
    <xf numFmtId="0" fontId="0" fillId="0" borderId="0">
      <alignment vertical="top"/>
    </xf>
    <xf numFmtId="41" fontId="128" fillId="0" borderId="0" applyFont="0" applyFill="0" applyBorder="0" applyAlignment="0" applyProtection="0"/>
    <xf numFmtId="164" fontId="130" fillId="0" borderId="0" applyFont="0" applyFill="0" applyBorder="0" applyAlignment="0" applyProtection="0"/>
    <xf numFmtId="164" fontId="130" fillId="0" borderId="0" applyFont="0" applyFill="0" applyBorder="0" applyAlignment="0" applyProtection="0"/>
    <xf numFmtId="164" fontId="130" fillId="0" borderId="0" applyFont="0" applyFill="0" applyBorder="0" applyAlignment="0" applyProtection="0"/>
    <xf numFmtId="164" fontId="130" fillId="0" borderId="0" applyFont="0" applyFill="0" applyBorder="0" applyAlignment="0" applyProtection="0"/>
    <xf numFmtId="0" fontId="128" fillId="0" borderId="0"/>
    <xf numFmtId="0" fontId="125" fillId="0" borderId="0"/>
    <xf numFmtId="0" fontId="131" fillId="0" borderId="0">
      <alignment vertical="top"/>
    </xf>
    <xf numFmtId="0" fontId="125" fillId="0" borderId="0">
      <alignment vertical="top"/>
    </xf>
    <xf numFmtId="0" fontId="125" fillId="0" borderId="0">
      <alignment vertical="top"/>
    </xf>
    <xf numFmtId="0" fontId="130" fillId="0" borderId="0"/>
    <xf numFmtId="0" fontId="132" fillId="0" borderId="0"/>
    <xf numFmtId="0" fontId="130" fillId="0" borderId="0"/>
    <xf numFmtId="0" fontId="130" fillId="0" borderId="0"/>
    <xf numFmtId="0" fontId="127" fillId="0" borderId="0"/>
    <xf numFmtId="0" fontId="131" fillId="0" borderId="0">
      <alignment vertical="top"/>
    </xf>
    <xf numFmtId="0" fontId="131" fillId="0" borderId="0">
      <alignment vertical="top"/>
    </xf>
    <xf numFmtId="0" fontId="126" fillId="0" borderId="0"/>
    <xf numFmtId="0" fontId="126" fillId="0" borderId="0"/>
    <xf numFmtId="0" fontId="128" fillId="0" borderId="0"/>
    <xf numFmtId="0" fontId="126" fillId="0" borderId="0"/>
    <xf numFmtId="0" fontId="126" fillId="0" borderId="0"/>
    <xf numFmtId="0" fontId="128" fillId="0" borderId="0"/>
    <xf numFmtId="0" fontId="128" fillId="0" borderId="0"/>
    <xf numFmtId="0" fontId="131" fillId="0" borderId="0">
      <alignment vertical="top"/>
    </xf>
    <xf numFmtId="0" fontId="128" fillId="0" borderId="0"/>
    <xf numFmtId="0" fontId="128" fillId="0" borderId="0"/>
    <xf numFmtId="0" fontId="124" fillId="0" borderId="0"/>
    <xf numFmtId="164" fontId="124" fillId="0" borderId="0" applyFont="0" applyFill="0" applyBorder="0" applyAlignment="0" applyProtection="0"/>
    <xf numFmtId="41" fontId="138" fillId="0" borderId="0" applyFill="0" applyBorder="0" applyAlignment="0" applyProtection="0"/>
    <xf numFmtId="41" fontId="123" fillId="0" borderId="0" applyFont="0" applyFill="0" applyBorder="0" applyAlignment="0" applyProtection="0"/>
    <xf numFmtId="164" fontId="124" fillId="0" borderId="0" applyFont="0" applyFill="0" applyBorder="0" applyAlignment="0" applyProtection="0"/>
    <xf numFmtId="164" fontId="124" fillId="0" borderId="0" applyFont="0" applyFill="0" applyBorder="0" applyAlignment="0" applyProtection="0"/>
    <xf numFmtId="164" fontId="124" fillId="0" borderId="0" applyFont="0" applyFill="0" applyBorder="0" applyAlignment="0" applyProtection="0"/>
    <xf numFmtId="0" fontId="123" fillId="0" borderId="0"/>
    <xf numFmtId="0" fontId="124" fillId="0" borderId="0"/>
    <xf numFmtId="0" fontId="124" fillId="0" borderId="0"/>
    <xf numFmtId="0" fontId="123" fillId="0" borderId="0"/>
    <xf numFmtId="0" fontId="123" fillId="0" borderId="0"/>
    <xf numFmtId="0" fontId="123" fillId="0" borderId="0"/>
    <xf numFmtId="0" fontId="123" fillId="0" borderId="0"/>
    <xf numFmtId="0" fontId="123" fillId="0" borderId="0"/>
    <xf numFmtId="164" fontId="123" fillId="0" borderId="0" applyFont="0" applyFill="0" applyBorder="0" applyAlignment="0" applyProtection="0"/>
    <xf numFmtId="0" fontId="122" fillId="0" borderId="0"/>
    <xf numFmtId="0" fontId="122" fillId="0" borderId="0"/>
    <xf numFmtId="0" fontId="121" fillId="0" borderId="0"/>
    <xf numFmtId="0" fontId="121" fillId="0" borderId="0"/>
    <xf numFmtId="0" fontId="120" fillId="0" borderId="0"/>
    <xf numFmtId="0" fontId="119" fillId="0" borderId="0"/>
    <xf numFmtId="0" fontId="118" fillId="0" borderId="0"/>
    <xf numFmtId="0" fontId="116" fillId="0" borderId="0"/>
    <xf numFmtId="0" fontId="115" fillId="0" borderId="0"/>
    <xf numFmtId="0" fontId="115" fillId="0" borderId="0"/>
    <xf numFmtId="0" fontId="114" fillId="0" borderId="0"/>
    <xf numFmtId="0" fontId="114" fillId="0" borderId="0"/>
    <xf numFmtId="0" fontId="113" fillId="0" borderId="0"/>
    <xf numFmtId="0" fontId="112" fillId="0" borderId="0"/>
    <xf numFmtId="0" fontId="112" fillId="0" borderId="0"/>
    <xf numFmtId="0" fontId="112" fillId="0" borderId="0"/>
    <xf numFmtId="0" fontId="112" fillId="0" borderId="0"/>
    <xf numFmtId="0" fontId="111" fillId="0" borderId="0"/>
    <xf numFmtId="0" fontId="110" fillId="0" borderId="0"/>
    <xf numFmtId="0" fontId="110" fillId="0" borderId="0"/>
    <xf numFmtId="0" fontId="109" fillId="0" borderId="0"/>
    <xf numFmtId="0" fontId="109" fillId="0" borderId="0"/>
    <xf numFmtId="0" fontId="108" fillId="0" borderId="0"/>
    <xf numFmtId="0" fontId="108" fillId="0" borderId="0"/>
    <xf numFmtId="0" fontId="108" fillId="0" borderId="0"/>
    <xf numFmtId="0" fontId="108" fillId="0" borderId="0"/>
    <xf numFmtId="0" fontId="107" fillId="0" borderId="0"/>
    <xf numFmtId="0" fontId="106" fillId="0" borderId="0"/>
    <xf numFmtId="0" fontId="105" fillId="0" borderId="0"/>
    <xf numFmtId="0" fontId="104" fillId="0" borderId="0"/>
    <xf numFmtId="0" fontId="104" fillId="0" borderId="0"/>
    <xf numFmtId="0" fontId="104" fillId="0" borderId="0"/>
    <xf numFmtId="0" fontId="104" fillId="0" borderId="0"/>
    <xf numFmtId="0" fontId="103" fillId="0" borderId="0"/>
    <xf numFmtId="0" fontId="102" fillId="0" borderId="0"/>
    <xf numFmtId="0" fontId="102" fillId="0" borderId="0"/>
    <xf numFmtId="0" fontId="101" fillId="0" borderId="0"/>
    <xf numFmtId="0" fontId="101" fillId="0" borderId="0"/>
    <xf numFmtId="0" fontId="101" fillId="0" borderId="0"/>
    <xf numFmtId="0" fontId="101" fillId="0" borderId="0"/>
    <xf numFmtId="0" fontId="101" fillId="0" borderId="0"/>
    <xf numFmtId="0" fontId="100" fillId="0" borderId="0"/>
    <xf numFmtId="0" fontId="100" fillId="0" borderId="0"/>
    <xf numFmtId="0" fontId="99" fillId="0" borderId="0"/>
    <xf numFmtId="0" fontId="98" fillId="0" borderId="0"/>
    <xf numFmtId="0" fontId="97" fillId="0" borderId="0"/>
    <xf numFmtId="0" fontId="96" fillId="0" borderId="0"/>
    <xf numFmtId="0" fontId="95" fillId="0" borderId="0"/>
    <xf numFmtId="0" fontId="95" fillId="0" borderId="0"/>
    <xf numFmtId="0" fontId="95" fillId="0" borderId="0"/>
    <xf numFmtId="0" fontId="95" fillId="0" borderId="0"/>
    <xf numFmtId="0" fontId="94" fillId="0" borderId="0"/>
    <xf numFmtId="0" fontId="94" fillId="0" borderId="0"/>
    <xf numFmtId="0" fontId="94" fillId="0" borderId="0"/>
    <xf numFmtId="0" fontId="94" fillId="0" borderId="0"/>
    <xf numFmtId="0" fontId="93" fillId="0" borderId="0"/>
    <xf numFmtId="0" fontId="92" fillId="0" borderId="0"/>
    <xf numFmtId="0" fontId="91" fillId="0" borderId="0"/>
    <xf numFmtId="0" fontId="90" fillId="0" borderId="0"/>
    <xf numFmtId="0" fontId="90" fillId="0" borderId="0"/>
    <xf numFmtId="0" fontId="90" fillId="0" borderId="0"/>
    <xf numFmtId="0" fontId="90" fillId="0" borderId="0"/>
    <xf numFmtId="0" fontId="89" fillId="0" borderId="0"/>
    <xf numFmtId="0" fontId="88" fillId="0" borderId="0"/>
    <xf numFmtId="0" fontId="87" fillId="0" borderId="0"/>
    <xf numFmtId="0" fontId="86" fillId="0" borderId="0"/>
    <xf numFmtId="0" fontId="85" fillId="0" borderId="0"/>
    <xf numFmtId="0" fontId="84" fillId="0" borderId="0"/>
    <xf numFmtId="0" fontId="84" fillId="0" borderId="0"/>
    <xf numFmtId="0" fontId="84" fillId="0" borderId="0"/>
    <xf numFmtId="0" fontId="84" fillId="0" borderId="0"/>
    <xf numFmtId="0" fontId="84" fillId="0" borderId="0"/>
    <xf numFmtId="0" fontId="84" fillId="0" borderId="0"/>
    <xf numFmtId="0" fontId="84" fillId="0" borderId="0"/>
    <xf numFmtId="0" fontId="83" fillId="0" borderId="0"/>
    <xf numFmtId="0" fontId="82" fillId="0" borderId="0"/>
    <xf numFmtId="0" fontId="81" fillId="0" borderId="0"/>
    <xf numFmtId="0" fontId="80" fillId="0" borderId="0"/>
    <xf numFmtId="0" fontId="80" fillId="0" borderId="0"/>
    <xf numFmtId="0" fontId="80" fillId="0" borderId="0"/>
    <xf numFmtId="0" fontId="79" fillId="0" borderId="0"/>
    <xf numFmtId="0" fontId="78" fillId="0" borderId="0"/>
    <xf numFmtId="0" fontId="77" fillId="0" borderId="0"/>
    <xf numFmtId="0" fontId="76" fillId="0" borderId="0"/>
    <xf numFmtId="0" fontId="75" fillId="0" borderId="0"/>
    <xf numFmtId="0" fontId="74" fillId="0" borderId="0"/>
    <xf numFmtId="0" fontId="73" fillId="0" borderId="0"/>
    <xf numFmtId="0" fontId="72" fillId="0" borderId="0"/>
    <xf numFmtId="0" fontId="71" fillId="0" borderId="0"/>
    <xf numFmtId="0" fontId="70" fillId="0" borderId="0"/>
    <xf numFmtId="0" fontId="70" fillId="0" borderId="0"/>
    <xf numFmtId="0" fontId="70" fillId="0" borderId="0"/>
    <xf numFmtId="0" fontId="70" fillId="0" borderId="0"/>
    <xf numFmtId="0" fontId="70" fillId="0" borderId="0"/>
    <xf numFmtId="0" fontId="70" fillId="0" borderId="0"/>
    <xf numFmtId="0" fontId="70" fillId="0" borderId="0"/>
    <xf numFmtId="0" fontId="70" fillId="0" borderId="0"/>
    <xf numFmtId="0" fontId="70" fillId="0" borderId="0"/>
    <xf numFmtId="0" fontId="69" fillId="0" borderId="0"/>
    <xf numFmtId="0" fontId="68" fillId="0" borderId="0"/>
    <xf numFmtId="0" fontId="68" fillId="0" borderId="0"/>
    <xf numFmtId="0" fontId="68" fillId="0" borderId="0"/>
    <xf numFmtId="0" fontId="68" fillId="0" borderId="0"/>
    <xf numFmtId="0" fontId="68" fillId="0" borderId="0"/>
    <xf numFmtId="0" fontId="67" fillId="0" borderId="0"/>
    <xf numFmtId="0" fontId="66" fillId="0" borderId="0"/>
    <xf numFmtId="0" fontId="65" fillId="0" borderId="0"/>
    <xf numFmtId="164" fontId="65" fillId="0" borderId="0" applyFont="0" applyFill="0" applyBorder="0" applyAlignment="0" applyProtection="0"/>
    <xf numFmtId="0" fontId="65" fillId="0" borderId="0"/>
    <xf numFmtId="0" fontId="64" fillId="0" borderId="0"/>
    <xf numFmtId="0" fontId="63" fillId="0" borderId="0"/>
    <xf numFmtId="0" fontId="63" fillId="0" borderId="0"/>
    <xf numFmtId="0" fontId="62" fillId="0" borderId="0"/>
    <xf numFmtId="0" fontId="61" fillId="0" borderId="0"/>
    <xf numFmtId="0" fontId="60" fillId="0" borderId="0"/>
    <xf numFmtId="0" fontId="60" fillId="0" borderId="0"/>
    <xf numFmtId="0" fontId="60" fillId="0" borderId="0"/>
    <xf numFmtId="0" fontId="60" fillId="0" borderId="0"/>
    <xf numFmtId="0" fontId="60" fillId="0" borderId="0"/>
    <xf numFmtId="0" fontId="60" fillId="0" borderId="0"/>
    <xf numFmtId="0" fontId="60" fillId="0" borderId="0"/>
    <xf numFmtId="0" fontId="60" fillId="0" borderId="0"/>
    <xf numFmtId="0" fontId="60" fillId="0" borderId="0"/>
    <xf numFmtId="0" fontId="60" fillId="0" borderId="0"/>
    <xf numFmtId="0" fontId="60" fillId="0" borderId="0"/>
    <xf numFmtId="0" fontId="60" fillId="0" borderId="0"/>
    <xf numFmtId="0" fontId="60" fillId="0" borderId="0"/>
    <xf numFmtId="0" fontId="60" fillId="0" borderId="0"/>
    <xf numFmtId="0" fontId="60" fillId="0" borderId="0"/>
    <xf numFmtId="0" fontId="59" fillId="0" borderId="0"/>
    <xf numFmtId="0" fontId="58" fillId="0" borderId="0"/>
    <xf numFmtId="0" fontId="58" fillId="0" borderId="0"/>
    <xf numFmtId="0" fontId="58" fillId="0" borderId="0"/>
    <xf numFmtId="0" fontId="58" fillId="0" borderId="0"/>
    <xf numFmtId="0" fontId="58" fillId="0" borderId="0"/>
    <xf numFmtId="0" fontId="58" fillId="0" borderId="0"/>
    <xf numFmtId="0" fontId="58" fillId="0" borderId="0"/>
    <xf numFmtId="0" fontId="58" fillId="0" borderId="0"/>
    <xf numFmtId="0" fontId="58"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6" fillId="0" borderId="0"/>
    <xf numFmtId="0" fontId="56" fillId="0" borderId="0"/>
    <xf numFmtId="0" fontId="56" fillId="0" borderId="0"/>
    <xf numFmtId="0" fontId="56" fillId="0" borderId="0"/>
    <xf numFmtId="0" fontId="56" fillId="0" borderId="0"/>
    <xf numFmtId="0" fontId="56" fillId="0" borderId="0"/>
    <xf numFmtId="0" fontId="56" fillId="0" borderId="0"/>
    <xf numFmtId="0" fontId="56" fillId="0" borderId="0"/>
    <xf numFmtId="0" fontId="56" fillId="0" borderId="0"/>
    <xf numFmtId="0" fontId="55" fillId="0" borderId="0"/>
    <xf numFmtId="0" fontId="55" fillId="0" borderId="0"/>
    <xf numFmtId="0" fontId="55" fillId="0" borderId="0"/>
    <xf numFmtId="0" fontId="54" fillId="0" borderId="0"/>
    <xf numFmtId="0" fontId="54" fillId="0" borderId="0"/>
    <xf numFmtId="0" fontId="54" fillId="0" borderId="0"/>
    <xf numFmtId="0" fontId="53" fillId="0" borderId="0"/>
    <xf numFmtId="0" fontId="53" fillId="0" borderId="0"/>
    <xf numFmtId="0" fontId="53" fillId="0" borderId="0"/>
    <xf numFmtId="0" fontId="52" fillId="0" borderId="0"/>
    <xf numFmtId="0" fontId="51" fillId="0" borderId="0"/>
    <xf numFmtId="0" fontId="50" fillId="0" borderId="0"/>
    <xf numFmtId="0" fontId="49" fillId="0" borderId="0"/>
    <xf numFmtId="0" fontId="48" fillId="0" borderId="0"/>
    <xf numFmtId="0" fontId="47" fillId="0" borderId="0"/>
    <xf numFmtId="0" fontId="47" fillId="0" borderId="0"/>
    <xf numFmtId="0" fontId="46" fillId="0" borderId="0"/>
    <xf numFmtId="0" fontId="45" fillId="0" borderId="0"/>
    <xf numFmtId="0" fontId="44" fillId="0" borderId="0"/>
    <xf numFmtId="0" fontId="44" fillId="0" borderId="0"/>
    <xf numFmtId="0" fontId="43" fillId="0" borderId="0"/>
    <xf numFmtId="0" fontId="42" fillId="0" borderId="0"/>
    <xf numFmtId="0" fontId="41" fillId="0" borderId="0"/>
    <xf numFmtId="0" fontId="40" fillId="0" borderId="0"/>
    <xf numFmtId="0" fontId="39" fillId="0" borderId="0"/>
    <xf numFmtId="0" fontId="38" fillId="0" borderId="0"/>
    <xf numFmtId="0" fontId="38" fillId="0" borderId="0"/>
    <xf numFmtId="0" fontId="36" fillId="0" borderId="0"/>
    <xf numFmtId="0" fontId="35" fillId="0" borderId="0"/>
    <xf numFmtId="0" fontId="34" fillId="0" borderId="0"/>
    <xf numFmtId="0" fontId="34" fillId="0" borderId="0"/>
    <xf numFmtId="0" fontId="34" fillId="0" borderId="0"/>
    <xf numFmtId="0" fontId="34" fillId="0" borderId="0"/>
    <xf numFmtId="0" fontId="34" fillId="0" borderId="0"/>
    <xf numFmtId="0" fontId="34" fillId="0" borderId="0"/>
    <xf numFmtId="0" fontId="33" fillId="0" borderId="0"/>
    <xf numFmtId="0" fontId="32" fillId="0" borderId="0"/>
    <xf numFmtId="0" fontId="32" fillId="0" borderId="0"/>
    <xf numFmtId="0" fontId="3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29" fillId="0" borderId="0"/>
    <xf numFmtId="0" fontId="28" fillId="0" borderId="0"/>
    <xf numFmtId="0" fontId="27" fillId="0" borderId="0"/>
    <xf numFmtId="0" fontId="27" fillId="0" borderId="0"/>
    <xf numFmtId="0" fontId="27" fillId="0" borderId="0"/>
    <xf numFmtId="0" fontId="26" fillId="0" borderId="0"/>
    <xf numFmtId="0" fontId="25" fillId="0" borderId="0"/>
    <xf numFmtId="0" fontId="24" fillId="0" borderId="0"/>
    <xf numFmtId="0" fontId="24" fillId="0" borderId="0"/>
    <xf numFmtId="0" fontId="24" fillId="0" borderId="0"/>
    <xf numFmtId="0" fontId="23" fillId="0" borderId="0"/>
    <xf numFmtId="0" fontId="23" fillId="0" borderId="0"/>
    <xf numFmtId="0" fontId="23" fillId="0" borderId="0"/>
    <xf numFmtId="0" fontId="22" fillId="0" borderId="0"/>
    <xf numFmtId="0" fontId="22" fillId="0" borderId="0"/>
    <xf numFmtId="0" fontId="181" fillId="0" borderId="0"/>
    <xf numFmtId="0" fontId="21" fillId="0" borderId="0"/>
    <xf numFmtId="0" fontId="20" fillId="0" borderId="0"/>
    <xf numFmtId="0" fontId="19" fillId="0" borderId="0"/>
    <xf numFmtId="0" fontId="182" fillId="0" borderId="0"/>
    <xf numFmtId="0" fontId="18" fillId="0" borderId="0"/>
    <xf numFmtId="0" fontId="18" fillId="0" borderId="0"/>
    <xf numFmtId="0" fontId="183" fillId="0" borderId="0"/>
    <xf numFmtId="0" fontId="17" fillId="0" borderId="0"/>
    <xf numFmtId="0" fontId="17" fillId="0" borderId="0"/>
    <xf numFmtId="0" fontId="191" fillId="0" borderId="0"/>
    <xf numFmtId="0" fontId="16" fillId="0" borderId="0"/>
    <xf numFmtId="0" fontId="15" fillId="0" borderId="0"/>
    <xf numFmtId="0" fontId="14" fillId="0" borderId="0"/>
    <xf numFmtId="0" fontId="13" fillId="0" borderId="0"/>
    <xf numFmtId="0" fontId="12" fillId="0" borderId="0"/>
    <xf numFmtId="0" fontId="11" fillId="0" borderId="0"/>
    <xf numFmtId="0" fontId="10"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93" fillId="0" borderId="0"/>
    <xf numFmtId="0" fontId="8" fillId="0" borderId="0"/>
    <xf numFmtId="0" fontId="7" fillId="0" borderId="0"/>
    <xf numFmtId="0" fontId="6" fillId="0" borderId="0"/>
    <xf numFmtId="0" fontId="6" fillId="0" borderId="0"/>
    <xf numFmtId="0" fontId="6" fillId="0" borderId="0"/>
    <xf numFmtId="0" fontId="5" fillId="0" borderId="0"/>
    <xf numFmtId="0" fontId="4" fillId="0" borderId="0"/>
    <xf numFmtId="0" fontId="3" fillId="0" borderId="0"/>
    <xf numFmtId="0" fontId="2" fillId="0" borderId="0"/>
    <xf numFmtId="0" fontId="1" fillId="0" borderId="0"/>
    <xf numFmtId="0" fontId="1" fillId="0" borderId="0"/>
  </cellStyleXfs>
  <cellXfs count="862">
    <xf numFmtId="0" fontId="0" fillId="0" borderId="0" xfId="0">
      <alignment vertical="top"/>
    </xf>
    <xf numFmtId="0" fontId="131" fillId="3" borderId="0" xfId="16" applyFill="1">
      <alignment vertical="top"/>
    </xf>
    <xf numFmtId="0" fontId="144" fillId="0" borderId="0" xfId="46" applyFont="1" applyAlignment="1">
      <alignment horizontal="center" vertical="center"/>
    </xf>
    <xf numFmtId="0" fontId="121" fillId="0" borderId="0" xfId="46"/>
    <xf numFmtId="0" fontId="145" fillId="0" borderId="0" xfId="47" applyFont="1" applyAlignment="1" applyProtection="1">
      <alignment vertical="center"/>
      <protection locked="0"/>
    </xf>
    <xf numFmtId="0" fontId="147" fillId="0" borderId="0" xfId="46" applyFont="1" applyAlignment="1">
      <alignment horizontal="left" vertical="center"/>
    </xf>
    <xf numFmtId="0" fontId="121" fillId="0" borderId="0" xfId="46" applyAlignment="1">
      <alignment vertical="center"/>
    </xf>
    <xf numFmtId="0" fontId="117" fillId="0" borderId="0" xfId="46" applyFont="1" applyAlignment="1">
      <alignment vertical="center"/>
    </xf>
    <xf numFmtId="0" fontId="131" fillId="5" borderId="0" xfId="16" applyFill="1">
      <alignment vertical="top"/>
    </xf>
    <xf numFmtId="0" fontId="164" fillId="0" borderId="0" xfId="46" applyFont="1"/>
    <xf numFmtId="0" fontId="169" fillId="0" borderId="0" xfId="0" applyFont="1" applyProtection="1">
      <alignment vertical="top"/>
      <protection locked="0"/>
    </xf>
    <xf numFmtId="0" fontId="166" fillId="0" borderId="0" xfId="0" applyFont="1">
      <alignment vertical="top"/>
    </xf>
    <xf numFmtId="0" fontId="166" fillId="0" borderId="0" xfId="0" applyFont="1" applyProtection="1">
      <alignment vertical="top"/>
      <protection locked="0"/>
    </xf>
    <xf numFmtId="0" fontId="166" fillId="0" borderId="0" xfId="0" applyFont="1" applyAlignment="1" applyProtection="1">
      <alignment horizontal="center" vertical="center" wrapText="1"/>
      <protection locked="0"/>
    </xf>
    <xf numFmtId="0" fontId="166" fillId="0" borderId="0" xfId="0" applyFont="1" applyAlignment="1" applyProtection="1">
      <alignment vertical="center"/>
      <protection locked="0"/>
    </xf>
    <xf numFmtId="0" fontId="166" fillId="2" borderId="0" xfId="0" applyFont="1" applyFill="1" applyAlignment="1" applyProtection="1">
      <alignment horizontal="center" vertical="center" wrapText="1"/>
      <protection locked="0"/>
    </xf>
    <xf numFmtId="0" fontId="165" fillId="0" borderId="0" xfId="0" applyFont="1" applyAlignment="1" applyProtection="1">
      <alignment horizontal="center" vertical="center" wrapText="1"/>
      <protection locked="0"/>
    </xf>
    <xf numFmtId="0" fontId="146" fillId="0" borderId="42" xfId="46" applyFont="1" applyBorder="1" applyAlignment="1">
      <alignment horizontal="left" vertical="center"/>
    </xf>
    <xf numFmtId="0" fontId="146" fillId="0" borderId="42" xfId="46" applyFont="1" applyBorder="1" applyAlignment="1">
      <alignment horizontal="center" vertical="center"/>
    </xf>
    <xf numFmtId="0" fontId="142" fillId="0" borderId="42" xfId="47" applyFont="1" applyBorder="1" applyAlignment="1" applyProtection="1">
      <alignment vertical="center" wrapText="1"/>
      <protection locked="0"/>
    </xf>
    <xf numFmtId="0" fontId="142" fillId="0" borderId="42" xfId="47" applyFont="1" applyBorder="1" applyAlignment="1" applyProtection="1">
      <alignment horizontal="center" vertical="center" wrapText="1"/>
      <protection locked="0"/>
    </xf>
    <xf numFmtId="0" fontId="168" fillId="0" borderId="0" xfId="0" applyFont="1" applyAlignment="1" applyProtection="1">
      <alignment vertical="center" wrapText="1"/>
      <protection locked="0"/>
    </xf>
    <xf numFmtId="0" fontId="166" fillId="0" borderId="0" xfId="0" applyFont="1" applyAlignment="1" applyProtection="1">
      <alignment vertical="center" wrapText="1"/>
      <protection locked="0"/>
    </xf>
    <xf numFmtId="0" fontId="168" fillId="17" borderId="42" xfId="0" applyFont="1" applyFill="1" applyBorder="1" applyAlignment="1" applyProtection="1">
      <alignment horizontal="center" vertical="center" wrapText="1"/>
      <protection locked="0"/>
    </xf>
    <xf numFmtId="0" fontId="121" fillId="0" borderId="18" xfId="46" applyBorder="1" applyAlignment="1">
      <alignment vertical="center"/>
    </xf>
    <xf numFmtId="0" fontId="121" fillId="0" borderId="19" xfId="46" applyBorder="1" applyAlignment="1">
      <alignment vertical="center"/>
    </xf>
    <xf numFmtId="0" fontId="121" fillId="0" borderId="20" xfId="46" applyBorder="1" applyAlignment="1">
      <alignment vertical="center"/>
    </xf>
    <xf numFmtId="0" fontId="121" fillId="0" borderId="21" xfId="46" applyBorder="1" applyAlignment="1">
      <alignment vertical="center"/>
    </xf>
    <xf numFmtId="0" fontId="121" fillId="0" borderId="22" xfId="46" applyBorder="1" applyAlignment="1">
      <alignment vertical="center"/>
    </xf>
    <xf numFmtId="0" fontId="172" fillId="0" borderId="0" xfId="0" applyFont="1" applyAlignment="1" applyProtection="1">
      <alignment vertical="center"/>
      <protection locked="0"/>
    </xf>
    <xf numFmtId="0" fontId="172" fillId="3" borderId="0" xfId="0" applyFont="1" applyFill="1" applyAlignment="1" applyProtection="1">
      <alignment vertical="center"/>
      <protection locked="0"/>
    </xf>
    <xf numFmtId="0" fontId="173" fillId="3" borderId="0" xfId="0" applyFont="1" applyFill="1" applyAlignment="1" applyProtection="1">
      <alignment horizontal="center" vertical="center" wrapText="1"/>
      <protection locked="0"/>
    </xf>
    <xf numFmtId="0" fontId="172" fillId="3" borderId="0" xfId="0" applyFont="1" applyFill="1" applyAlignment="1" applyProtection="1">
      <alignment horizontal="center" vertical="center" wrapText="1"/>
      <protection locked="0"/>
    </xf>
    <xf numFmtId="0" fontId="175" fillId="0" borderId="47" xfId="16" applyFont="1" applyBorder="1" applyAlignment="1">
      <alignment vertical="center"/>
    </xf>
    <xf numFmtId="0" fontId="175" fillId="0" borderId="53" xfId="16" applyFont="1" applyBorder="1" applyAlignment="1">
      <alignment vertical="center"/>
    </xf>
    <xf numFmtId="0" fontId="175" fillId="0" borderId="19" xfId="16" applyFont="1" applyBorder="1" applyAlignment="1">
      <alignment vertical="center"/>
    </xf>
    <xf numFmtId="0" fontId="0" fillId="3" borderId="0" xfId="0" applyFill="1" applyAlignment="1"/>
    <xf numFmtId="0" fontId="0" fillId="0" borderId="0" xfId="0" applyAlignment="1"/>
    <xf numFmtId="0" fontId="0" fillId="3" borderId="0" xfId="0" applyFill="1" applyAlignment="1">
      <alignment horizontal="center" vertical="center"/>
    </xf>
    <xf numFmtId="0" fontId="0" fillId="0" borderId="0" xfId="0" applyAlignment="1">
      <alignment horizontal="center" vertical="center"/>
    </xf>
    <xf numFmtId="0" fontId="0" fillId="0" borderId="0" xfId="0" applyAlignment="1">
      <alignment horizontal="center"/>
    </xf>
    <xf numFmtId="0" fontId="177" fillId="24" borderId="42" xfId="0" applyFont="1" applyFill="1" applyBorder="1" applyAlignment="1">
      <alignment horizontal="center"/>
    </xf>
    <xf numFmtId="0" fontId="0" fillId="25" borderId="42" xfId="0" applyFill="1" applyBorder="1" applyAlignment="1">
      <alignment horizontal="center"/>
    </xf>
    <xf numFmtId="0" fontId="0" fillId="10" borderId="42" xfId="0" applyFill="1" applyBorder="1" applyAlignment="1">
      <alignment horizontal="center"/>
    </xf>
    <xf numFmtId="0" fontId="168" fillId="21" borderId="42" xfId="0" applyFont="1" applyFill="1" applyBorder="1" applyAlignment="1" applyProtection="1">
      <alignment horizontal="center" vertical="center" wrapText="1"/>
      <protection locked="0"/>
    </xf>
    <xf numFmtId="0" fontId="178" fillId="3" borderId="0" xfId="0" applyFont="1" applyFill="1" applyAlignment="1" applyProtection="1">
      <alignment vertical="center"/>
      <protection locked="0"/>
    </xf>
    <xf numFmtId="0" fontId="178" fillId="0" borderId="0" xfId="0" applyFont="1" applyAlignment="1">
      <alignment vertical="center"/>
    </xf>
    <xf numFmtId="0" fontId="178" fillId="0" borderId="0" xfId="0" applyFont="1">
      <alignment vertical="top"/>
    </xf>
    <xf numFmtId="0" fontId="166" fillId="3" borderId="0" xfId="0" applyFont="1" applyFill="1" applyAlignment="1">
      <alignment vertical="center"/>
    </xf>
    <xf numFmtId="0" fontId="166" fillId="0" borderId="0" xfId="0" applyFont="1" applyAlignment="1">
      <alignment vertical="center"/>
    </xf>
    <xf numFmtId="0" fontId="168" fillId="21" borderId="43" xfId="0" applyFont="1" applyFill="1" applyBorder="1" applyAlignment="1" applyProtection="1">
      <alignment horizontal="center" vertical="center" wrapText="1"/>
      <protection locked="0"/>
    </xf>
    <xf numFmtId="0" fontId="168" fillId="21" borderId="49" xfId="0" applyFont="1" applyFill="1" applyBorder="1" applyAlignment="1" applyProtection="1">
      <alignment horizontal="center" vertical="center" wrapText="1"/>
      <protection locked="0"/>
    </xf>
    <xf numFmtId="0" fontId="179" fillId="20" borderId="42" xfId="0" applyFont="1" applyFill="1" applyBorder="1" applyAlignment="1" applyProtection="1">
      <alignment horizontal="center" vertical="center" wrapText="1"/>
      <protection locked="0"/>
    </xf>
    <xf numFmtId="0" fontId="175" fillId="0" borderId="0" xfId="16" applyFont="1" applyAlignment="1">
      <alignment vertical="center"/>
    </xf>
    <xf numFmtId="0" fontId="121" fillId="0" borderId="18" xfId="46" applyBorder="1" applyAlignment="1">
      <alignment horizontal="center" vertical="center"/>
    </xf>
    <xf numFmtId="0" fontId="121" fillId="0" borderId="19" xfId="46" applyBorder="1" applyAlignment="1">
      <alignment horizontal="center" vertical="center"/>
    </xf>
    <xf numFmtId="0" fontId="121" fillId="0" borderId="0" xfId="46" applyAlignment="1">
      <alignment horizontal="center" vertical="center"/>
    </xf>
    <xf numFmtId="0" fontId="37" fillId="0" borderId="0" xfId="46" applyFont="1" applyAlignment="1">
      <alignment vertical="center"/>
    </xf>
    <xf numFmtId="0" fontId="30" fillId="0" borderId="0" xfId="46" applyFont="1" applyAlignment="1">
      <alignment vertical="center"/>
    </xf>
    <xf numFmtId="0" fontId="178" fillId="0" borderId="0" xfId="0" applyFont="1" applyAlignment="1" applyProtection="1">
      <alignment vertical="center"/>
      <protection locked="0"/>
    </xf>
    <xf numFmtId="0" fontId="148" fillId="0" borderId="42" xfId="46" quotePrefix="1" applyFont="1" applyBorder="1" applyAlignment="1">
      <alignment horizontal="center" vertical="center"/>
    </xf>
    <xf numFmtId="0" fontId="0" fillId="3" borderId="0" xfId="0" applyFill="1" applyAlignment="1">
      <alignment vertical="center"/>
    </xf>
    <xf numFmtId="0" fontId="0" fillId="0" borderId="0" xfId="0" applyAlignment="1">
      <alignment vertical="center"/>
    </xf>
    <xf numFmtId="0" fontId="17" fillId="0" borderId="0" xfId="275" applyAlignment="1">
      <alignment vertical="center" wrapText="1"/>
    </xf>
    <xf numFmtId="0" fontId="188" fillId="0" borderId="0" xfId="0" applyFont="1" applyAlignment="1">
      <alignment vertical="center"/>
    </xf>
    <xf numFmtId="0" fontId="189" fillId="0" borderId="0" xfId="275" applyFont="1" applyAlignment="1">
      <alignment horizontal="center" vertical="center"/>
    </xf>
    <xf numFmtId="0" fontId="189" fillId="0" borderId="0" xfId="275" applyFont="1" applyAlignment="1">
      <alignment horizontal="center" vertical="center" wrapText="1"/>
    </xf>
    <xf numFmtId="165" fontId="190" fillId="0" borderId="0" xfId="275" applyNumberFormat="1" applyFont="1" applyAlignment="1">
      <alignment horizontal="center" vertical="center"/>
    </xf>
    <xf numFmtId="0" fontId="17" fillId="0" borderId="0" xfId="275" applyAlignment="1">
      <alignment horizontal="center" vertical="center" wrapText="1"/>
    </xf>
    <xf numFmtId="0" fontId="0" fillId="0" borderId="6" xfId="0" applyBorder="1">
      <alignment vertical="top"/>
    </xf>
    <xf numFmtId="0" fontId="0" fillId="0" borderId="5" xfId="0" applyBorder="1">
      <alignment vertical="top"/>
    </xf>
    <xf numFmtId="0" fontId="0" fillId="0" borderId="7" xfId="0" applyBorder="1">
      <alignment vertical="top"/>
    </xf>
    <xf numFmtId="0" fontId="0" fillId="0" borderId="8" xfId="0" applyBorder="1">
      <alignment vertical="top"/>
    </xf>
    <xf numFmtId="0" fontId="0" fillId="0" borderId="9" xfId="0" applyBorder="1">
      <alignment vertical="top"/>
    </xf>
    <xf numFmtId="0" fontId="135" fillId="5" borderId="0" xfId="285" applyFont="1" applyFill="1" applyAlignment="1">
      <alignment vertical="center"/>
    </xf>
    <xf numFmtId="0" fontId="135" fillId="0" borderId="0" xfId="285" applyFont="1" applyAlignment="1">
      <alignment vertical="center"/>
    </xf>
    <xf numFmtId="0" fontId="131" fillId="5" borderId="0" xfId="285" applyFont="1" applyFill="1" applyAlignment="1">
      <alignment vertical="center"/>
    </xf>
    <xf numFmtId="0" fontId="149" fillId="0" borderId="0" xfId="285" applyFont="1" applyAlignment="1">
      <alignment horizontal="center" vertical="center"/>
    </xf>
    <xf numFmtId="0" fontId="131" fillId="0" borderId="0" xfId="285" applyFont="1" applyAlignment="1">
      <alignment vertical="center"/>
    </xf>
    <xf numFmtId="0" fontId="131" fillId="0" borderId="0" xfId="285" applyFont="1" applyAlignment="1">
      <alignment horizontal="center" vertical="center"/>
    </xf>
    <xf numFmtId="0" fontId="131" fillId="0" borderId="0" xfId="285" quotePrefix="1" applyFont="1" applyAlignment="1">
      <alignment vertical="center"/>
    </xf>
    <xf numFmtId="0" fontId="135" fillId="0" borderId="0" xfId="285" applyFont="1" applyAlignment="1" applyProtection="1">
      <alignment vertical="center"/>
      <protection locked="0"/>
    </xf>
    <xf numFmtId="0" fontId="135" fillId="5" borderId="0" xfId="285" applyFont="1" applyFill="1" applyAlignment="1" applyProtection="1">
      <alignment vertical="center"/>
      <protection locked="0"/>
    </xf>
    <xf numFmtId="0" fontId="151" fillId="0" borderId="0" xfId="285" applyFont="1" applyAlignment="1" applyProtection="1">
      <alignment horizontal="right" vertical="center"/>
      <protection locked="0"/>
    </xf>
    <xf numFmtId="0" fontId="151" fillId="0" borderId="0" xfId="285" applyFont="1" applyAlignment="1" applyProtection="1">
      <alignment horizontal="center" vertical="center"/>
      <protection locked="0"/>
    </xf>
    <xf numFmtId="0" fontId="135" fillId="0" borderId="0" xfId="285" applyFont="1" applyAlignment="1">
      <alignment horizontal="center" vertical="center"/>
    </xf>
    <xf numFmtId="0" fontId="135" fillId="0" borderId="0" xfId="285" quotePrefix="1" applyFont="1" applyAlignment="1">
      <alignment vertical="center"/>
    </xf>
    <xf numFmtId="0" fontId="131" fillId="0" borderId="0" xfId="285" applyFont="1" applyProtection="1">
      <protection locked="0"/>
    </xf>
    <xf numFmtId="0" fontId="154" fillId="0" borderId="0" xfId="285" applyFont="1" applyAlignment="1" applyProtection="1">
      <alignment wrapText="1"/>
      <protection locked="0"/>
    </xf>
    <xf numFmtId="0" fontId="150" fillId="0" borderId="0" xfId="285" applyFont="1" applyAlignment="1" applyProtection="1">
      <alignment horizontal="center" vertical="center"/>
      <protection locked="0"/>
    </xf>
    <xf numFmtId="0" fontId="150" fillId="19" borderId="54" xfId="286" applyFont="1" applyFill="1" applyBorder="1" applyAlignment="1">
      <alignment horizontal="center" vertical="center"/>
    </xf>
    <xf numFmtId="0" fontId="161" fillId="0" borderId="1" xfId="286" applyFont="1" applyBorder="1" applyAlignment="1">
      <alignment horizontal="center" vertical="center"/>
    </xf>
    <xf numFmtId="0" fontId="161" fillId="0" borderId="42" xfId="286" applyFont="1" applyBorder="1" applyAlignment="1">
      <alignment horizontal="center" vertical="center"/>
    </xf>
    <xf numFmtId="0" fontId="161" fillId="0" borderId="44" xfId="286" applyFont="1" applyBorder="1" applyAlignment="1">
      <alignment horizontal="center" vertical="center"/>
    </xf>
    <xf numFmtId="0" fontId="161" fillId="0" borderId="0" xfId="285" applyFont="1" applyAlignment="1">
      <alignment horizontal="left" vertical="center"/>
    </xf>
    <xf numFmtId="0" fontId="161" fillId="0" borderId="0" xfId="285" applyFont="1" applyAlignment="1">
      <alignment horizontal="center" vertical="center"/>
    </xf>
    <xf numFmtId="0" fontId="161" fillId="0" borderId="0" xfId="285" quotePrefix="1" applyFont="1" applyAlignment="1">
      <alignment horizontal="center" vertical="center"/>
    </xf>
    <xf numFmtId="0" fontId="161" fillId="0" borderId="0" xfId="285" applyFont="1" applyAlignment="1">
      <alignment horizontal="left" vertical="center" wrapText="1"/>
    </xf>
    <xf numFmtId="0" fontId="131" fillId="5" borderId="0" xfId="288" applyFont="1" applyFill="1" applyAlignment="1">
      <alignment vertical="center"/>
    </xf>
    <xf numFmtId="0" fontId="131" fillId="0" borderId="0" xfId="288" applyFont="1" applyAlignment="1">
      <alignment vertical="center"/>
    </xf>
    <xf numFmtId="0" fontId="9" fillId="0" borderId="2" xfId="290" applyBorder="1" applyAlignment="1">
      <alignment vertical="center"/>
    </xf>
    <xf numFmtId="0" fontId="9" fillId="0" borderId="3" xfId="290" applyBorder="1" applyAlignment="1">
      <alignment vertical="center"/>
    </xf>
    <xf numFmtId="0" fontId="9" fillId="0" borderId="4" xfId="290" applyBorder="1" applyAlignment="1">
      <alignment vertical="center"/>
    </xf>
    <xf numFmtId="0" fontId="9" fillId="0" borderId="5" xfId="290" applyBorder="1" applyAlignment="1">
      <alignment vertical="center"/>
    </xf>
    <xf numFmtId="0" fontId="9" fillId="0" borderId="0" xfId="290" applyAlignment="1">
      <alignment vertical="center"/>
    </xf>
    <xf numFmtId="0" fontId="9" fillId="0" borderId="6" xfId="290" applyBorder="1" applyAlignment="1">
      <alignment vertical="center"/>
    </xf>
    <xf numFmtId="0" fontId="9" fillId="0" borderId="0" xfId="291" applyAlignment="1">
      <alignment vertical="center"/>
    </xf>
    <xf numFmtId="0" fontId="9" fillId="0" borderId="7" xfId="290" applyBorder="1" applyAlignment="1">
      <alignment vertical="center"/>
    </xf>
    <xf numFmtId="0" fontId="9" fillId="0" borderId="8" xfId="290" applyBorder="1" applyAlignment="1">
      <alignment vertical="center"/>
    </xf>
    <xf numFmtId="0" fontId="9" fillId="0" borderId="9" xfId="290" applyBorder="1" applyAlignment="1">
      <alignment vertical="center"/>
    </xf>
    <xf numFmtId="0" fontId="131" fillId="0" borderId="2" xfId="289" applyFont="1" applyBorder="1" applyAlignment="1">
      <alignment vertical="center"/>
    </xf>
    <xf numFmtId="0" fontId="131" fillId="0" borderId="3" xfId="289" applyFont="1" applyBorder="1" applyAlignment="1">
      <alignment vertical="center"/>
    </xf>
    <xf numFmtId="0" fontId="131" fillId="0" borderId="4" xfId="289" applyFont="1" applyBorder="1" applyAlignment="1">
      <alignment vertical="center"/>
    </xf>
    <xf numFmtId="0" fontId="131" fillId="0" borderId="5" xfId="289" applyFont="1" applyBorder="1" applyAlignment="1">
      <alignment vertical="center"/>
    </xf>
    <xf numFmtId="0" fontId="131" fillId="0" borderId="0" xfId="289" applyFont="1" applyAlignment="1">
      <alignment vertical="center"/>
    </xf>
    <xf numFmtId="0" fontId="131" fillId="0" borderId="6" xfId="289" applyFont="1" applyBorder="1" applyAlignment="1">
      <alignment vertical="center"/>
    </xf>
    <xf numFmtId="0" fontId="133" fillId="0" borderId="0" xfId="290" applyFont="1" applyAlignment="1">
      <alignment vertical="center"/>
    </xf>
    <xf numFmtId="0" fontId="131" fillId="0" borderId="7" xfId="289" applyFont="1" applyBorder="1" applyAlignment="1">
      <alignment vertical="center"/>
    </xf>
    <xf numFmtId="0" fontId="131" fillId="0" borderId="8" xfId="289" applyFont="1" applyBorder="1" applyAlignment="1">
      <alignment vertical="center"/>
    </xf>
    <xf numFmtId="0" fontId="131" fillId="0" borderId="9" xfId="289" applyFont="1" applyBorder="1" applyAlignment="1">
      <alignment vertical="center"/>
    </xf>
    <xf numFmtId="0" fontId="162" fillId="0" borderId="2" xfId="289" applyFont="1" applyBorder="1" applyAlignment="1">
      <alignment horizontal="center" vertical="center"/>
    </xf>
    <xf numFmtId="0" fontId="162" fillId="0" borderId="3" xfId="289" applyFont="1" applyBorder="1" applyAlignment="1">
      <alignment horizontal="center" vertical="center"/>
    </xf>
    <xf numFmtId="0" fontId="162" fillId="0" borderId="4" xfId="289" applyFont="1" applyBorder="1" applyAlignment="1">
      <alignment horizontal="center" vertical="center"/>
    </xf>
    <xf numFmtId="0" fontId="162" fillId="0" borderId="0" xfId="289" applyFont="1" applyAlignment="1">
      <alignment horizontal="center" vertical="center"/>
    </xf>
    <xf numFmtId="0" fontId="162" fillId="0" borderId="5" xfId="289" applyFont="1" applyBorder="1" applyAlignment="1">
      <alignment horizontal="center" vertical="center"/>
    </xf>
    <xf numFmtId="0" fontId="162" fillId="0" borderId="6" xfId="289" applyFont="1" applyBorder="1" applyAlignment="1">
      <alignment horizontal="center" vertical="center"/>
    </xf>
    <xf numFmtId="0" fontId="0" fillId="26" borderId="42" xfId="0" applyFill="1" applyBorder="1" applyAlignment="1">
      <alignment horizontal="center"/>
    </xf>
    <xf numFmtId="0" fontId="162" fillId="0" borderId="7" xfId="289" applyFont="1" applyBorder="1" applyAlignment="1">
      <alignment horizontal="center" vertical="center"/>
    </xf>
    <xf numFmtId="0" fontId="162" fillId="0" borderId="8" xfId="289" applyFont="1" applyBorder="1" applyAlignment="1">
      <alignment horizontal="center" vertical="center"/>
    </xf>
    <xf numFmtId="0" fontId="162" fillId="0" borderId="9" xfId="289" applyFont="1" applyBorder="1" applyAlignment="1">
      <alignment horizontal="center" vertical="center"/>
    </xf>
    <xf numFmtId="0" fontId="137" fillId="0" borderId="0" xfId="290" applyFont="1" applyAlignment="1">
      <alignment horizontal="center" vertical="center"/>
    </xf>
    <xf numFmtId="0" fontId="9" fillId="0" borderId="2" xfId="293" applyBorder="1" applyAlignment="1">
      <alignment vertical="center"/>
    </xf>
    <xf numFmtId="0" fontId="9" fillId="0" borderId="3" xfId="293" applyBorder="1" applyAlignment="1">
      <alignment vertical="center"/>
    </xf>
    <xf numFmtId="0" fontId="9" fillId="0" borderId="4" xfId="293" applyBorder="1" applyAlignment="1">
      <alignment vertical="center"/>
    </xf>
    <xf numFmtId="0" fontId="9" fillId="0" borderId="5" xfId="293" applyBorder="1" applyAlignment="1">
      <alignment vertical="center"/>
    </xf>
    <xf numFmtId="0" fontId="9" fillId="0" borderId="0" xfId="293" applyAlignment="1">
      <alignment vertical="center"/>
    </xf>
    <xf numFmtId="0" fontId="9" fillId="0" borderId="6" xfId="293" applyBorder="1" applyAlignment="1">
      <alignment vertical="center"/>
    </xf>
    <xf numFmtId="0" fontId="9" fillId="0" borderId="0" xfId="294" applyAlignment="1">
      <alignment vertical="center"/>
    </xf>
    <xf numFmtId="0" fontId="9" fillId="0" borderId="7" xfId="293" applyBorder="1" applyAlignment="1">
      <alignment vertical="center"/>
    </xf>
    <xf numFmtId="0" fontId="9" fillId="0" borderId="8" xfId="293" applyBorder="1" applyAlignment="1">
      <alignment vertical="center"/>
    </xf>
    <xf numFmtId="0" fontId="9" fillId="0" borderId="9" xfId="293" applyBorder="1" applyAlignment="1">
      <alignment vertical="center"/>
    </xf>
    <xf numFmtId="0" fontId="131" fillId="0" borderId="0" xfId="295" applyFont="1" applyAlignment="1">
      <alignment vertical="center"/>
    </xf>
    <xf numFmtId="0" fontId="121" fillId="0" borderId="46" xfId="46" applyBorder="1" applyAlignment="1">
      <alignment horizontal="center" vertical="center"/>
    </xf>
    <xf numFmtId="0" fontId="121" fillId="0" borderId="47" xfId="46" applyBorder="1" applyAlignment="1">
      <alignment horizontal="center" vertical="center"/>
    </xf>
    <xf numFmtId="0" fontId="121" fillId="0" borderId="53" xfId="46" applyBorder="1" applyAlignment="1">
      <alignment horizontal="center" vertical="center"/>
    </xf>
    <xf numFmtId="0" fontId="6" fillId="0" borderId="0" xfId="299"/>
    <xf numFmtId="0" fontId="6" fillId="3" borderId="6" xfId="301" applyFill="1" applyBorder="1"/>
    <xf numFmtId="0" fontId="163" fillId="3" borderId="5" xfId="301" applyFont="1" applyFill="1" applyBorder="1"/>
    <xf numFmtId="0" fontId="6" fillId="3" borderId="0" xfId="301" applyFill="1"/>
    <xf numFmtId="0" fontId="135" fillId="5" borderId="0" xfId="143" applyFont="1" applyFill="1" applyAlignment="1">
      <alignment vertical="center"/>
    </xf>
    <xf numFmtId="0" fontId="149" fillId="0" borderId="0" xfId="147" applyFont="1" applyAlignment="1">
      <alignment vertical="center"/>
    </xf>
    <xf numFmtId="0" fontId="135" fillId="0" borderId="0" xfId="147" applyFont="1" applyAlignment="1">
      <alignment vertical="center"/>
    </xf>
    <xf numFmtId="0" fontId="135" fillId="0" borderId="0" xfId="143" applyFont="1" applyAlignment="1">
      <alignment vertical="center"/>
    </xf>
    <xf numFmtId="0" fontId="131" fillId="5" borderId="0" xfId="143" applyFont="1" applyFill="1" applyAlignment="1">
      <alignment vertical="center"/>
    </xf>
    <xf numFmtId="0" fontId="155" fillId="0" borderId="0" xfId="147" applyFont="1" applyAlignment="1">
      <alignment vertical="center" wrapText="1"/>
    </xf>
    <xf numFmtId="0" fontId="131" fillId="0" borderId="0" xfId="147" applyFont="1" applyAlignment="1">
      <alignment vertical="center"/>
    </xf>
    <xf numFmtId="0" fontId="131" fillId="0" borderId="0" xfId="143" applyFont="1" applyAlignment="1">
      <alignment vertical="center"/>
    </xf>
    <xf numFmtId="0" fontId="156" fillId="0" borderId="0" xfId="147" applyFont="1" applyAlignment="1">
      <alignment vertical="center" wrapText="1"/>
    </xf>
    <xf numFmtId="0" fontId="157" fillId="0" borderId="0" xfId="147" applyFont="1" applyAlignment="1" applyProtection="1">
      <alignment vertical="center"/>
      <protection locked="0"/>
    </xf>
    <xf numFmtId="0" fontId="152" fillId="0" borderId="0" xfId="147" applyFont="1" applyAlignment="1">
      <alignment vertical="center"/>
    </xf>
    <xf numFmtId="0" fontId="158" fillId="0" borderId="0" xfId="147" applyFont="1" applyAlignment="1" applyProtection="1">
      <alignment horizontal="center"/>
      <protection locked="0"/>
    </xf>
    <xf numFmtId="0" fontId="158" fillId="0" borderId="3" xfId="147" applyFont="1" applyBorder="1" applyProtection="1">
      <protection locked="0"/>
    </xf>
    <xf numFmtId="0" fontId="158" fillId="0" borderId="0" xfId="147" applyFont="1" applyProtection="1">
      <protection locked="0"/>
    </xf>
    <xf numFmtId="0" fontId="154" fillId="0" borderId="0" xfId="147" quotePrefix="1" applyFont="1" applyAlignment="1" applyProtection="1">
      <alignment wrapText="1"/>
      <protection locked="0"/>
    </xf>
    <xf numFmtId="0" fontId="154" fillId="0" borderId="0" xfId="147" applyFont="1" applyAlignment="1" applyProtection="1">
      <alignment wrapText="1"/>
      <protection locked="0"/>
    </xf>
    <xf numFmtId="0" fontId="150" fillId="0" borderId="0" xfId="147" applyFont="1" applyAlignment="1" applyProtection="1">
      <alignment horizontal="center" vertical="center"/>
      <protection locked="0"/>
    </xf>
    <xf numFmtId="0" fontId="151" fillId="0" borderId="0" xfId="147" applyFont="1" applyAlignment="1" applyProtection="1">
      <alignment horizontal="center" vertical="center"/>
      <protection locked="0"/>
    </xf>
    <xf numFmtId="0" fontId="135" fillId="0" borderId="0" xfId="147" applyFont="1" applyAlignment="1" applyProtection="1">
      <alignment vertical="center"/>
      <protection locked="0"/>
    </xf>
    <xf numFmtId="0" fontId="135" fillId="5" borderId="0" xfId="147" applyFont="1" applyFill="1" applyAlignment="1" applyProtection="1">
      <alignment vertical="center"/>
      <protection locked="0"/>
    </xf>
    <xf numFmtId="0" fontId="151" fillId="0" borderId="0" xfId="147" applyFont="1" applyAlignment="1" applyProtection="1">
      <alignment horizontal="right" vertical="center"/>
      <protection locked="0"/>
    </xf>
    <xf numFmtId="1" fontId="153" fillId="0" borderId="42" xfId="147" applyNumberFormat="1" applyFont="1" applyBorder="1" applyAlignment="1">
      <alignment horizontal="center" vertical="center"/>
    </xf>
    <xf numFmtId="1" fontId="153" fillId="8" borderId="49" xfId="147" applyNumberFormat="1" applyFont="1" applyFill="1" applyBorder="1" applyAlignment="1">
      <alignment vertical="center"/>
    </xf>
    <xf numFmtId="1" fontId="153" fillId="8" borderId="50" xfId="147" applyNumberFormat="1" applyFont="1" applyFill="1" applyBorder="1" applyAlignment="1">
      <alignment vertical="center"/>
    </xf>
    <xf numFmtId="1" fontId="153" fillId="0" borderId="50" xfId="147" applyNumberFormat="1" applyFont="1" applyBorder="1" applyAlignment="1">
      <alignment horizontal="center" vertical="center"/>
    </xf>
    <xf numFmtId="1" fontId="153" fillId="8" borderId="28" xfId="147" applyNumberFormat="1" applyFont="1" applyFill="1" applyBorder="1" applyAlignment="1">
      <alignment vertical="center"/>
    </xf>
    <xf numFmtId="1" fontId="153" fillId="9" borderId="49" xfId="147" applyNumberFormat="1" applyFont="1" applyFill="1" applyBorder="1" applyAlignment="1">
      <alignment vertical="center"/>
    </xf>
    <xf numFmtId="1" fontId="153" fillId="9" borderId="50" xfId="147" applyNumberFormat="1" applyFont="1" applyFill="1" applyBorder="1" applyAlignment="1">
      <alignment vertical="center"/>
    </xf>
    <xf numFmtId="1" fontId="153" fillId="9" borderId="28" xfId="147" applyNumberFormat="1" applyFont="1" applyFill="1" applyBorder="1" applyAlignment="1">
      <alignment vertical="center"/>
    </xf>
    <xf numFmtId="0" fontId="151" fillId="0" borderId="42" xfId="147" applyFont="1" applyBorder="1" applyAlignment="1">
      <alignment horizontal="center" vertical="center"/>
    </xf>
    <xf numFmtId="0" fontId="178" fillId="0" borderId="42" xfId="0" applyFont="1" applyBorder="1" applyAlignment="1" applyProtection="1">
      <alignment horizontal="center" vertical="center" wrapText="1"/>
      <protection locked="0"/>
    </xf>
    <xf numFmtId="0" fontId="179" fillId="0" borderId="42" xfId="0" applyFont="1" applyBorder="1" applyAlignment="1" applyProtection="1">
      <alignment horizontal="center" vertical="center" wrapText="1"/>
      <protection locked="0"/>
    </xf>
    <xf numFmtId="0" fontId="166" fillId="0" borderId="42" xfId="0" applyFont="1" applyBorder="1" applyAlignment="1" applyProtection="1">
      <alignment horizontal="center" vertical="center" wrapText="1"/>
      <protection locked="0"/>
    </xf>
    <xf numFmtId="0" fontId="166" fillId="0" borderId="11" xfId="0" applyFont="1" applyBorder="1" applyAlignment="1" applyProtection="1">
      <alignment horizontal="center" vertical="center" wrapText="1"/>
      <protection locked="0"/>
    </xf>
    <xf numFmtId="0" fontId="165" fillId="0" borderId="42" xfId="0" applyFont="1" applyBorder="1" applyAlignment="1" applyProtection="1">
      <alignment horizontal="center" vertical="center" wrapText="1"/>
      <protection locked="0"/>
    </xf>
    <xf numFmtId="0" fontId="1" fillId="0" borderId="0" xfId="306"/>
    <xf numFmtId="0" fontId="1" fillId="0" borderId="0" xfId="306" applyAlignment="1">
      <alignment horizontal="center"/>
    </xf>
    <xf numFmtId="0" fontId="129" fillId="27" borderId="80" xfId="36" applyFont="1" applyFill="1" applyBorder="1" applyAlignment="1">
      <alignment horizontal="center" vertical="center"/>
    </xf>
    <xf numFmtId="0" fontId="129" fillId="27" borderId="66" xfId="36" applyFont="1" applyFill="1" applyBorder="1" applyAlignment="1">
      <alignment horizontal="center" vertical="center"/>
    </xf>
    <xf numFmtId="0" fontId="129" fillId="27" borderId="29" xfId="36" applyFont="1" applyFill="1" applyBorder="1" applyAlignment="1">
      <alignment horizontal="center" vertical="center"/>
    </xf>
    <xf numFmtId="0" fontId="129" fillId="27" borderId="33" xfId="36" applyFont="1" applyFill="1" applyBorder="1" applyAlignment="1">
      <alignment horizontal="center" vertical="center"/>
    </xf>
    <xf numFmtId="0" fontId="129" fillId="27" borderId="10" xfId="36" applyFont="1" applyFill="1" applyBorder="1" applyAlignment="1">
      <alignment horizontal="center" vertical="center"/>
    </xf>
    <xf numFmtId="0" fontId="129" fillId="27" borderId="32" xfId="36" applyFont="1" applyFill="1" applyBorder="1" applyAlignment="1">
      <alignment horizontal="center" vertical="center"/>
    </xf>
    <xf numFmtId="0" fontId="180" fillId="0" borderId="42" xfId="36" applyFont="1" applyBorder="1" applyAlignment="1">
      <alignment horizontal="center" vertical="center"/>
    </xf>
    <xf numFmtId="0" fontId="180" fillId="0" borderId="51" xfId="36" applyFont="1" applyBorder="1" applyAlignment="1">
      <alignment horizontal="center" vertical="center" wrapText="1"/>
    </xf>
    <xf numFmtId="166" fontId="180" fillId="0" borderId="42" xfId="33" applyNumberFormat="1" applyFont="1" applyFill="1" applyBorder="1" applyAlignment="1">
      <alignment horizontal="center" vertical="center"/>
    </xf>
    <xf numFmtId="164" fontId="180" fillId="0" borderId="51" xfId="33" applyFont="1" applyFill="1" applyBorder="1" applyAlignment="1">
      <alignment horizontal="center" vertical="center"/>
    </xf>
    <xf numFmtId="167" fontId="199" fillId="0" borderId="1" xfId="36" applyNumberFormat="1" applyFont="1" applyBorder="1" applyAlignment="1">
      <alignment horizontal="center" vertical="center"/>
    </xf>
    <xf numFmtId="166" fontId="199" fillId="0" borderId="1" xfId="33" applyNumberFormat="1" applyFont="1" applyFill="1" applyBorder="1" applyAlignment="1">
      <alignment horizontal="center" vertical="center"/>
    </xf>
    <xf numFmtId="0" fontId="179" fillId="28" borderId="86" xfId="36" applyFont="1" applyFill="1" applyBorder="1" applyAlignment="1">
      <alignment vertical="center"/>
    </xf>
    <xf numFmtId="0" fontId="199" fillId="0" borderId="42" xfId="36" applyFont="1" applyBorder="1" applyAlignment="1">
      <alignment horizontal="center" vertical="center"/>
    </xf>
    <xf numFmtId="0" fontId="199" fillId="0" borderId="44" xfId="36" applyFont="1" applyBorder="1" applyAlignment="1">
      <alignment horizontal="center" vertical="center"/>
    </xf>
    <xf numFmtId="0" fontId="179" fillId="0" borderId="0" xfId="306" applyFont="1"/>
    <xf numFmtId="0" fontId="200" fillId="0" borderId="0" xfId="36" applyFont="1" applyAlignment="1">
      <alignment vertical="center" wrapText="1"/>
    </xf>
    <xf numFmtId="0" fontId="1" fillId="0" borderId="0" xfId="36" applyFont="1" applyAlignment="1">
      <alignment horizontal="center" vertical="center"/>
    </xf>
    <xf numFmtId="0" fontId="195" fillId="0" borderId="0" xfId="36" applyFont="1" applyAlignment="1">
      <alignment horizontal="center" vertical="center"/>
    </xf>
    <xf numFmtId="0" fontId="1" fillId="0" borderId="0" xfId="307"/>
    <xf numFmtId="0" fontId="142" fillId="0" borderId="42" xfId="47" applyFont="1" applyBorder="1" applyAlignment="1" applyProtection="1">
      <alignment horizontal="left" vertical="center"/>
      <protection locked="0"/>
    </xf>
    <xf numFmtId="0" fontId="144" fillId="0" borderId="42" xfId="47" applyFont="1" applyBorder="1" applyAlignment="1" applyProtection="1">
      <alignment horizontal="center" vertical="center"/>
      <protection locked="0"/>
    </xf>
    <xf numFmtId="0" fontId="144" fillId="0" borderId="18" xfId="46" applyFont="1" applyBorder="1" applyAlignment="1">
      <alignment horizontal="center" vertical="center"/>
    </xf>
    <xf numFmtId="0" fontId="144" fillId="0" borderId="0" xfId="46" applyFont="1" applyAlignment="1">
      <alignment horizontal="center" vertical="center"/>
    </xf>
    <xf numFmtId="0" fontId="142" fillId="0" borderId="42" xfId="46" applyFont="1" applyBorder="1" applyAlignment="1">
      <alignment horizontal="left" vertical="center"/>
    </xf>
    <xf numFmtId="0" fontId="144" fillId="0" borderId="42" xfId="46" applyFont="1" applyBorder="1" applyAlignment="1">
      <alignment horizontal="center" vertical="center"/>
    </xf>
    <xf numFmtId="0" fontId="146" fillId="0" borderId="42" xfId="46" applyFont="1" applyBorder="1" applyAlignment="1">
      <alignment horizontal="left" vertical="center"/>
    </xf>
    <xf numFmtId="0" fontId="146" fillId="0" borderId="42" xfId="46" applyFont="1" applyBorder="1" applyAlignment="1">
      <alignment horizontal="center" vertical="center"/>
    </xf>
    <xf numFmtId="0" fontId="145" fillId="0" borderId="46" xfId="46" applyFont="1" applyBorder="1" applyAlignment="1">
      <alignment horizontal="left" vertical="center" wrapText="1"/>
    </xf>
    <xf numFmtId="0" fontId="145" fillId="0" borderId="47" xfId="46" applyFont="1" applyBorder="1" applyAlignment="1">
      <alignment horizontal="left" vertical="center"/>
    </xf>
    <xf numFmtId="0" fontId="145" fillId="0" borderId="53" xfId="46" applyFont="1" applyBorder="1" applyAlignment="1">
      <alignment horizontal="left" vertical="center"/>
    </xf>
    <xf numFmtId="0" fontId="145" fillId="0" borderId="18" xfId="46" applyFont="1" applyBorder="1" applyAlignment="1">
      <alignment horizontal="left" vertical="center"/>
    </xf>
    <xf numFmtId="0" fontId="145" fillId="0" borderId="0" xfId="46" applyFont="1" applyAlignment="1">
      <alignment horizontal="left" vertical="center"/>
    </xf>
    <xf numFmtId="0" fontId="145" fillId="0" borderId="19" xfId="46" applyFont="1" applyBorder="1" applyAlignment="1">
      <alignment horizontal="left" vertical="center"/>
    </xf>
    <xf numFmtId="0" fontId="145" fillId="0" borderId="20" xfId="46" applyFont="1" applyBorder="1" applyAlignment="1">
      <alignment horizontal="left" vertical="center"/>
    </xf>
    <xf numFmtId="0" fontId="145" fillId="0" borderId="21" xfId="46" applyFont="1" applyBorder="1" applyAlignment="1">
      <alignment horizontal="left" vertical="center"/>
    </xf>
    <xf numFmtId="0" fontId="145" fillId="0" borderId="22" xfId="46" applyFont="1" applyBorder="1" applyAlignment="1">
      <alignment horizontal="left" vertical="center"/>
    </xf>
    <xf numFmtId="0" fontId="146" fillId="3" borderId="49" xfId="46" applyFont="1" applyFill="1" applyBorder="1" applyAlignment="1">
      <alignment horizontal="center" vertical="center"/>
    </xf>
    <xf numFmtId="0" fontId="146" fillId="3" borderId="45" xfId="46" applyFont="1" applyFill="1" applyBorder="1" applyAlignment="1">
      <alignment horizontal="center" vertical="center"/>
    </xf>
    <xf numFmtId="0" fontId="146" fillId="3" borderId="50" xfId="46" applyFont="1" applyFill="1" applyBorder="1" applyAlignment="1">
      <alignment horizontal="center" vertical="center"/>
    </xf>
    <xf numFmtId="0" fontId="129" fillId="18" borderId="49" xfId="47" applyFont="1" applyFill="1" applyBorder="1" applyAlignment="1">
      <alignment horizontal="center" vertical="center"/>
    </xf>
    <xf numFmtId="0" fontId="129" fillId="18" borderId="45" xfId="47" applyFont="1" applyFill="1" applyBorder="1" applyAlignment="1">
      <alignment horizontal="center" vertical="center"/>
    </xf>
    <xf numFmtId="0" fontId="129" fillId="18" borderId="50" xfId="47" applyFont="1" applyFill="1" applyBorder="1" applyAlignment="1">
      <alignment horizontal="center" vertical="center"/>
    </xf>
    <xf numFmtId="0" fontId="121" fillId="0" borderId="42" xfId="47" applyBorder="1" applyAlignment="1">
      <alignment horizontal="center"/>
    </xf>
    <xf numFmtId="0" fontId="148" fillId="0" borderId="42" xfId="46" applyFont="1" applyBorder="1" applyAlignment="1">
      <alignment horizontal="center" vertical="center"/>
    </xf>
    <xf numFmtId="0" fontId="134" fillId="0" borderId="42" xfId="46" applyFont="1" applyBorder="1" applyAlignment="1">
      <alignment horizontal="left" vertical="center"/>
    </xf>
    <xf numFmtId="0" fontId="143" fillId="18" borderId="43" xfId="46" applyFont="1" applyFill="1" applyBorder="1" applyAlignment="1">
      <alignment horizontal="center" vertical="center"/>
    </xf>
    <xf numFmtId="0" fontId="148" fillId="0" borderId="42" xfId="46" applyFont="1" applyBorder="1" applyAlignment="1">
      <alignment horizontal="center" vertical="center" wrapText="1"/>
    </xf>
    <xf numFmtId="0" fontId="134" fillId="0" borderId="42" xfId="46" applyFont="1" applyBorder="1" applyAlignment="1">
      <alignment horizontal="left" vertical="top" wrapText="1"/>
    </xf>
    <xf numFmtId="0" fontId="134" fillId="0" borderId="42" xfId="46" applyFont="1" applyBorder="1" applyAlignment="1">
      <alignment horizontal="left" vertical="top"/>
    </xf>
    <xf numFmtId="0" fontId="134" fillId="0" borderId="49" xfId="46" applyFont="1" applyBorder="1" applyAlignment="1">
      <alignment horizontal="center" vertical="center"/>
    </xf>
    <xf numFmtId="0" fontId="134" fillId="0" borderId="50" xfId="46" applyFont="1" applyBorder="1" applyAlignment="1">
      <alignment horizontal="center" vertical="center"/>
    </xf>
    <xf numFmtId="0" fontId="134" fillId="0" borderId="49" xfId="46" applyFont="1" applyBorder="1" applyAlignment="1">
      <alignment horizontal="left" vertical="center"/>
    </xf>
    <xf numFmtId="0" fontId="134" fillId="0" borderId="50" xfId="46" applyFont="1" applyBorder="1" applyAlignment="1">
      <alignment horizontal="left" vertical="center"/>
    </xf>
    <xf numFmtId="0" fontId="148" fillId="0" borderId="49" xfId="46" applyFont="1" applyBorder="1" applyAlignment="1">
      <alignment horizontal="center" vertical="center"/>
    </xf>
    <xf numFmtId="0" fontId="148" fillId="0" borderId="45" xfId="46" applyFont="1" applyBorder="1" applyAlignment="1">
      <alignment horizontal="center" vertical="center"/>
    </xf>
    <xf numFmtId="0" fontId="148" fillId="0" borderId="50" xfId="46" applyFont="1" applyBorder="1" applyAlignment="1">
      <alignment horizontal="center" vertical="center"/>
    </xf>
    <xf numFmtId="0" fontId="166" fillId="0" borderId="43" xfId="0" applyFont="1" applyBorder="1" applyAlignment="1" applyProtection="1">
      <alignment horizontal="center" vertical="center" wrapText="1"/>
      <protection locked="0"/>
    </xf>
    <xf numFmtId="0" fontId="166" fillId="0" borderId="1" xfId="0" applyFont="1" applyBorder="1" applyAlignment="1" applyProtection="1">
      <alignment horizontal="center" vertical="center" wrapText="1"/>
      <protection locked="0"/>
    </xf>
    <xf numFmtId="0" fontId="166" fillId="0" borderId="42" xfId="0" applyFont="1" applyBorder="1" applyAlignment="1" applyProtection="1">
      <alignment horizontal="center" vertical="center" wrapText="1"/>
      <protection locked="0"/>
    </xf>
    <xf numFmtId="0" fontId="179" fillId="0" borderId="42" xfId="0" applyFont="1" applyBorder="1" applyAlignment="1" applyProtection="1">
      <alignment horizontal="center" vertical="center" wrapText="1"/>
      <protection locked="0"/>
    </xf>
    <xf numFmtId="0" fontId="179" fillId="0" borderId="46" xfId="0" applyFont="1" applyBorder="1" applyAlignment="1" applyProtection="1">
      <alignment horizontal="center" vertical="center" wrapText="1"/>
      <protection locked="0"/>
    </xf>
    <xf numFmtId="0" fontId="179" fillId="0" borderId="47" xfId="0" applyFont="1" applyBorder="1" applyAlignment="1" applyProtection="1">
      <alignment horizontal="center" vertical="center" wrapText="1"/>
      <protection locked="0"/>
    </xf>
    <xf numFmtId="0" fontId="179" fillId="0" borderId="53" xfId="0" applyFont="1" applyBorder="1" applyAlignment="1" applyProtection="1">
      <alignment horizontal="center" vertical="center" wrapText="1"/>
      <protection locked="0"/>
    </xf>
    <xf numFmtId="0" fontId="179" fillId="0" borderId="20" xfId="0" applyFont="1" applyBorder="1" applyAlignment="1" applyProtection="1">
      <alignment horizontal="center" vertical="center" wrapText="1"/>
      <protection locked="0"/>
    </xf>
    <xf numFmtId="0" fontId="179" fillId="0" borderId="21" xfId="0" applyFont="1" applyBorder="1" applyAlignment="1" applyProtection="1">
      <alignment horizontal="center" vertical="center" wrapText="1"/>
      <protection locked="0"/>
    </xf>
    <xf numFmtId="0" fontId="179" fillId="0" borderId="22" xfId="0" applyFont="1" applyBorder="1" applyAlignment="1" applyProtection="1">
      <alignment horizontal="center" vertical="center" wrapText="1"/>
      <protection locked="0"/>
    </xf>
    <xf numFmtId="0" fontId="166" fillId="0" borderId="11" xfId="0" applyFont="1" applyBorder="1" applyAlignment="1" applyProtection="1">
      <alignment horizontal="center" vertical="center" wrapText="1"/>
      <protection locked="0"/>
    </xf>
    <xf numFmtId="0" fontId="166" fillId="0" borderId="49" xfId="0" applyFont="1" applyBorder="1" applyAlignment="1" applyProtection="1">
      <alignment horizontal="center" vertical="center" wrapText="1"/>
      <protection locked="0"/>
    </xf>
    <xf numFmtId="0" fontId="166" fillId="0" borderId="45" xfId="0" applyFont="1" applyBorder="1" applyAlignment="1" applyProtection="1">
      <alignment horizontal="center" vertical="center" wrapText="1"/>
      <protection locked="0"/>
    </xf>
    <xf numFmtId="0" fontId="166" fillId="0" borderId="50" xfId="0" applyFont="1" applyBorder="1" applyAlignment="1" applyProtection="1">
      <alignment horizontal="center" vertical="center" wrapText="1"/>
      <protection locked="0"/>
    </xf>
    <xf numFmtId="0" fontId="179" fillId="0" borderId="18" xfId="0" applyFont="1" applyBorder="1" applyAlignment="1" applyProtection="1">
      <alignment horizontal="center" vertical="center" wrapText="1"/>
      <protection locked="0"/>
    </xf>
    <xf numFmtId="0" fontId="179" fillId="0" borderId="0" xfId="0" applyFont="1" applyAlignment="1" applyProtection="1">
      <alignment horizontal="center" vertical="center" wrapText="1"/>
      <protection locked="0"/>
    </xf>
    <xf numFmtId="0" fontId="179" fillId="0" borderId="19" xfId="0" applyFont="1" applyBorder="1" applyAlignment="1" applyProtection="1">
      <alignment horizontal="center" vertical="center" wrapText="1"/>
      <protection locked="0"/>
    </xf>
    <xf numFmtId="0" fontId="168" fillId="21" borderId="49" xfId="0" applyFont="1" applyFill="1" applyBorder="1" applyAlignment="1" applyProtection="1">
      <alignment horizontal="center" vertical="center" wrapText="1"/>
      <protection locked="0"/>
    </xf>
    <xf numFmtId="0" fontId="168" fillId="21" borderId="45" xfId="0" applyFont="1" applyFill="1" applyBorder="1" applyAlignment="1" applyProtection="1">
      <alignment horizontal="center" vertical="center" wrapText="1"/>
      <protection locked="0"/>
    </xf>
    <xf numFmtId="0" fontId="168" fillId="21" borderId="50" xfId="0" applyFont="1" applyFill="1" applyBorder="1" applyAlignment="1" applyProtection="1">
      <alignment horizontal="center" vertical="center" wrapText="1"/>
      <protection locked="0"/>
    </xf>
    <xf numFmtId="0" fontId="179" fillId="0" borderId="49" xfId="0" applyFont="1" applyBorder="1" applyAlignment="1" applyProtection="1">
      <alignment horizontal="center" vertical="center" wrapText="1"/>
      <protection locked="0"/>
    </xf>
    <xf numFmtId="0" fontId="179" fillId="0" borderId="45" xfId="0" applyFont="1" applyBorder="1" applyAlignment="1" applyProtection="1">
      <alignment horizontal="center" vertical="center" wrapText="1"/>
      <protection locked="0"/>
    </xf>
    <xf numFmtId="0" fontId="179" fillId="0" borderId="50" xfId="0" applyFont="1" applyBorder="1" applyAlignment="1" applyProtection="1">
      <alignment horizontal="center" vertical="center" wrapText="1"/>
      <protection locked="0"/>
    </xf>
    <xf numFmtId="0" fontId="167" fillId="21" borderId="49" xfId="0" applyFont="1" applyFill="1" applyBorder="1" applyAlignment="1" applyProtection="1">
      <alignment horizontal="left" vertical="center" wrapText="1"/>
      <protection locked="0"/>
    </xf>
    <xf numFmtId="0" fontId="167" fillId="21" borderId="45" xfId="0" applyFont="1" applyFill="1" applyBorder="1" applyAlignment="1" applyProtection="1">
      <alignment horizontal="left" vertical="center" wrapText="1"/>
      <protection locked="0"/>
    </xf>
    <xf numFmtId="0" fontId="167" fillId="21" borderId="50" xfId="0" applyFont="1" applyFill="1" applyBorder="1" applyAlignment="1" applyProtection="1">
      <alignment horizontal="left" vertical="center" wrapText="1"/>
      <protection locked="0"/>
    </xf>
    <xf numFmtId="0" fontId="179" fillId="0" borderId="43" xfId="0" applyFont="1" applyBorder="1" applyAlignment="1" applyProtection="1">
      <alignment horizontal="center" vertical="center" wrapText="1"/>
      <protection locked="0"/>
    </xf>
    <xf numFmtId="0" fontId="179" fillId="0" borderId="11" xfId="0" applyFont="1" applyBorder="1" applyAlignment="1" applyProtection="1">
      <alignment horizontal="center" vertical="center" wrapText="1"/>
      <protection locked="0"/>
    </xf>
    <xf numFmtId="0" fontId="179" fillId="0" borderId="1" xfId="0" applyFont="1" applyBorder="1" applyAlignment="1" applyProtection="1">
      <alignment horizontal="center" vertical="center" wrapText="1"/>
      <protection locked="0"/>
    </xf>
    <xf numFmtId="0" fontId="167" fillId="17" borderId="42" xfId="0" applyFont="1" applyFill="1" applyBorder="1" applyAlignment="1" applyProtection="1">
      <alignment horizontal="left" vertical="center" wrapText="1"/>
      <protection locked="0"/>
    </xf>
    <xf numFmtId="0" fontId="179" fillId="20" borderId="43" xfId="0" applyFont="1" applyFill="1" applyBorder="1" applyAlignment="1" applyProtection="1">
      <alignment horizontal="center" vertical="center" wrapText="1"/>
      <protection locked="0"/>
    </xf>
    <xf numFmtId="0" fontId="179" fillId="20" borderId="11" xfId="0" applyFont="1" applyFill="1" applyBorder="1" applyAlignment="1" applyProtection="1">
      <alignment horizontal="center" vertical="center" wrapText="1"/>
      <protection locked="0"/>
    </xf>
    <xf numFmtId="0" fontId="179" fillId="20" borderId="1" xfId="0" applyFont="1" applyFill="1" applyBorder="1" applyAlignment="1" applyProtection="1">
      <alignment horizontal="center" vertical="center" wrapText="1"/>
      <protection locked="0"/>
    </xf>
    <xf numFmtId="0" fontId="178" fillId="0" borderId="42" xfId="0" applyFont="1" applyBorder="1" applyAlignment="1" applyProtection="1">
      <alignment horizontal="center" vertical="center" wrapText="1"/>
      <protection locked="0"/>
    </xf>
    <xf numFmtId="0" fontId="178" fillId="3" borderId="46" xfId="0" applyFont="1" applyFill="1" applyBorder="1" applyAlignment="1" applyProtection="1">
      <alignment horizontal="center" vertical="center" wrapText="1"/>
      <protection locked="0"/>
    </xf>
    <xf numFmtId="0" fontId="178" fillId="3" borderId="47" xfId="0" applyFont="1" applyFill="1" applyBorder="1" applyAlignment="1" applyProtection="1">
      <alignment horizontal="center" vertical="center" wrapText="1"/>
      <protection locked="0"/>
    </xf>
    <xf numFmtId="0" fontId="178" fillId="3" borderId="53" xfId="0" applyFont="1" applyFill="1" applyBorder="1" applyAlignment="1" applyProtection="1">
      <alignment horizontal="center" vertical="center" wrapText="1"/>
      <protection locked="0"/>
    </xf>
    <xf numFmtId="0" fontId="178" fillId="3" borderId="18" xfId="0" applyFont="1" applyFill="1" applyBorder="1" applyAlignment="1" applyProtection="1">
      <alignment horizontal="center" vertical="center" wrapText="1"/>
      <protection locked="0"/>
    </xf>
    <xf numFmtId="0" fontId="178" fillId="3" borderId="0" xfId="0" applyFont="1" applyFill="1" applyAlignment="1" applyProtection="1">
      <alignment horizontal="center" vertical="center" wrapText="1"/>
      <protection locked="0"/>
    </xf>
    <xf numFmtId="0" fontId="178" fillId="3" borderId="19" xfId="0" applyFont="1" applyFill="1" applyBorder="1" applyAlignment="1" applyProtection="1">
      <alignment horizontal="center" vertical="center" wrapText="1"/>
      <protection locked="0"/>
    </xf>
    <xf numFmtId="0" fontId="178" fillId="3" borderId="20" xfId="0" applyFont="1" applyFill="1" applyBorder="1" applyAlignment="1" applyProtection="1">
      <alignment horizontal="center" vertical="center" wrapText="1"/>
      <protection locked="0"/>
    </xf>
    <xf numFmtId="0" fontId="178" fillId="3" borderId="21" xfId="0" applyFont="1" applyFill="1" applyBorder="1" applyAlignment="1" applyProtection="1">
      <alignment horizontal="center" vertical="center" wrapText="1"/>
      <protection locked="0"/>
    </xf>
    <xf numFmtId="0" fontId="178" fillId="3" borderId="22" xfId="0" applyFont="1" applyFill="1" applyBorder="1" applyAlignment="1" applyProtection="1">
      <alignment horizontal="center" vertical="center" wrapText="1"/>
      <protection locked="0"/>
    </xf>
    <xf numFmtId="0" fontId="165" fillId="0" borderId="42" xfId="0" applyFont="1" applyBorder="1" applyAlignment="1">
      <alignment horizontal="center" vertical="center" wrapText="1"/>
    </xf>
    <xf numFmtId="0" fontId="168" fillId="21" borderId="42" xfId="0" applyFont="1" applyFill="1" applyBorder="1" applyAlignment="1" applyProtection="1">
      <alignment horizontal="center" vertical="center" wrapText="1"/>
      <protection locked="0"/>
    </xf>
    <xf numFmtId="0" fontId="167" fillId="17" borderId="49" xfId="0" applyFont="1" applyFill="1" applyBorder="1" applyAlignment="1" applyProtection="1">
      <alignment horizontal="left" vertical="center" wrapText="1"/>
      <protection locked="0"/>
    </xf>
    <xf numFmtId="0" fontId="167" fillId="17" borderId="45" xfId="0" applyFont="1" applyFill="1" applyBorder="1" applyAlignment="1" applyProtection="1">
      <alignment horizontal="left" vertical="center" wrapText="1"/>
      <protection locked="0"/>
    </xf>
    <xf numFmtId="0" fontId="167" fillId="17" borderId="50" xfId="0" applyFont="1" applyFill="1" applyBorder="1" applyAlignment="1" applyProtection="1">
      <alignment horizontal="left" vertical="center" wrapText="1"/>
      <protection locked="0"/>
    </xf>
    <xf numFmtId="0" fontId="168" fillId="17" borderId="42" xfId="0" applyFont="1" applyFill="1" applyBorder="1" applyAlignment="1" applyProtection="1">
      <alignment horizontal="center" vertical="center" wrapText="1"/>
      <protection locked="0"/>
    </xf>
    <xf numFmtId="0" fontId="171" fillId="17" borderId="49" xfId="0" applyFont="1" applyFill="1" applyBorder="1" applyAlignment="1" applyProtection="1">
      <alignment horizontal="left" vertical="center" wrapText="1"/>
      <protection locked="0"/>
    </xf>
    <xf numFmtId="0" fontId="171" fillId="17" borderId="45" xfId="0" applyFont="1" applyFill="1" applyBorder="1" applyAlignment="1" applyProtection="1">
      <alignment horizontal="left" vertical="center" wrapText="1"/>
      <protection locked="0"/>
    </xf>
    <xf numFmtId="0" fontId="171" fillId="17" borderId="50" xfId="0" applyFont="1" applyFill="1" applyBorder="1" applyAlignment="1" applyProtection="1">
      <alignment horizontal="left" vertical="center" wrapText="1"/>
      <protection locked="0"/>
    </xf>
    <xf numFmtId="0" fontId="168" fillId="17" borderId="49" xfId="0" applyFont="1" applyFill="1" applyBorder="1" applyAlignment="1" applyProtection="1">
      <alignment horizontal="center" vertical="center" wrapText="1"/>
      <protection locked="0"/>
    </xf>
    <xf numFmtId="0" fontId="168" fillId="17" borderId="50" xfId="0" applyFont="1" applyFill="1" applyBorder="1" applyAlignment="1" applyProtection="1">
      <alignment horizontal="center" vertical="center" wrapText="1"/>
      <protection locked="0"/>
    </xf>
    <xf numFmtId="0" fontId="178" fillId="0" borderId="49" xfId="0" applyFont="1" applyBorder="1" applyAlignment="1" applyProtection="1">
      <alignment horizontal="center" vertical="center" wrapText="1"/>
      <protection locked="0"/>
    </xf>
    <xf numFmtId="0" fontId="178" fillId="0" borderId="45" xfId="0" applyFont="1" applyBorder="1" applyAlignment="1" applyProtection="1">
      <alignment horizontal="center" vertical="center" wrapText="1"/>
      <protection locked="0"/>
    </xf>
    <xf numFmtId="0" fontId="178" fillId="0" borderId="50" xfId="0" applyFont="1" applyBorder="1" applyAlignment="1" applyProtection="1">
      <alignment horizontal="center" vertical="center" wrapText="1"/>
      <protection locked="0"/>
    </xf>
    <xf numFmtId="0" fontId="178" fillId="0" borderId="46" xfId="0" applyFont="1" applyBorder="1" applyAlignment="1" applyProtection="1">
      <alignment horizontal="center" vertical="center" wrapText="1"/>
      <protection locked="0"/>
    </xf>
    <xf numFmtId="0" fontId="178" fillId="0" borderId="53" xfId="0" applyFont="1" applyBorder="1" applyAlignment="1" applyProtection="1">
      <alignment horizontal="center" vertical="center" wrapText="1"/>
      <protection locked="0"/>
    </xf>
    <xf numFmtId="0" fontId="178" fillId="0" borderId="43" xfId="0" applyFont="1" applyBorder="1" applyAlignment="1" applyProtection="1">
      <alignment horizontal="center" vertical="center" wrapText="1"/>
      <protection locked="0"/>
    </xf>
    <xf numFmtId="0" fontId="178" fillId="0" borderId="1" xfId="0" applyFont="1" applyBorder="1" applyAlignment="1" applyProtection="1">
      <alignment horizontal="center" vertical="center" wrapText="1"/>
      <protection locked="0"/>
    </xf>
    <xf numFmtId="0" fontId="178" fillId="0" borderId="47" xfId="0" applyFont="1" applyBorder="1" applyAlignment="1" applyProtection="1">
      <alignment horizontal="center" vertical="center" wrapText="1"/>
      <protection locked="0"/>
    </xf>
    <xf numFmtId="0" fontId="178" fillId="0" borderId="20" xfId="0" applyFont="1" applyBorder="1" applyAlignment="1" applyProtection="1">
      <alignment horizontal="center" vertical="center" wrapText="1"/>
      <protection locked="0"/>
    </xf>
    <xf numFmtId="0" fontId="178" fillId="0" borderId="21" xfId="0" applyFont="1" applyBorder="1" applyAlignment="1" applyProtection="1">
      <alignment horizontal="center" vertical="center" wrapText="1"/>
      <protection locked="0"/>
    </xf>
    <xf numFmtId="0" fontId="178" fillId="0" borderId="22" xfId="0" applyFont="1" applyBorder="1" applyAlignment="1" applyProtection="1">
      <alignment horizontal="center" vertical="center" wrapText="1"/>
      <protection locked="0"/>
    </xf>
    <xf numFmtId="0" fontId="179" fillId="20" borderId="49" xfId="0" applyFont="1" applyFill="1" applyBorder="1" applyAlignment="1" applyProtection="1">
      <alignment horizontal="center" vertical="center" wrapText="1"/>
      <protection locked="0"/>
    </xf>
    <xf numFmtId="0" fontId="179" fillId="20" borderId="45" xfId="0" applyFont="1" applyFill="1" applyBorder="1" applyAlignment="1" applyProtection="1">
      <alignment horizontal="center" vertical="center" wrapText="1"/>
      <protection locked="0"/>
    </xf>
    <xf numFmtId="0" fontId="179" fillId="20" borderId="50" xfId="0" applyFont="1" applyFill="1" applyBorder="1" applyAlignment="1" applyProtection="1">
      <alignment horizontal="center" vertical="center" wrapText="1"/>
      <protection locked="0"/>
    </xf>
    <xf numFmtId="0" fontId="179" fillId="20" borderId="46" xfId="0" applyFont="1" applyFill="1" applyBorder="1" applyAlignment="1" applyProtection="1">
      <alignment horizontal="center" vertical="center" wrapText="1"/>
      <protection locked="0"/>
    </xf>
    <xf numFmtId="0" fontId="179" fillId="20" borderId="47" xfId="0" applyFont="1" applyFill="1" applyBorder="1" applyAlignment="1" applyProtection="1">
      <alignment horizontal="center" vertical="center" wrapText="1"/>
      <protection locked="0"/>
    </xf>
    <xf numFmtId="0" fontId="179" fillId="20" borderId="53" xfId="0" applyFont="1" applyFill="1" applyBorder="1" applyAlignment="1" applyProtection="1">
      <alignment horizontal="center" vertical="center" wrapText="1"/>
      <protection locked="0"/>
    </xf>
    <xf numFmtId="0" fontId="179" fillId="20" borderId="18" xfId="0" applyFont="1" applyFill="1" applyBorder="1" applyAlignment="1" applyProtection="1">
      <alignment horizontal="center" vertical="center" wrapText="1"/>
      <protection locked="0"/>
    </xf>
    <xf numFmtId="0" fontId="179" fillId="20" borderId="0" xfId="0" applyFont="1" applyFill="1" applyAlignment="1" applyProtection="1">
      <alignment horizontal="center" vertical="center" wrapText="1"/>
      <protection locked="0"/>
    </xf>
    <xf numFmtId="0" fontId="179" fillId="20" borderId="19" xfId="0" applyFont="1" applyFill="1" applyBorder="1" applyAlignment="1" applyProtection="1">
      <alignment horizontal="center" vertical="center" wrapText="1"/>
      <protection locked="0"/>
    </xf>
    <xf numFmtId="0" fontId="179" fillId="20" borderId="20" xfId="0" applyFont="1" applyFill="1" applyBorder="1" applyAlignment="1" applyProtection="1">
      <alignment horizontal="center" vertical="center" wrapText="1"/>
      <protection locked="0"/>
    </xf>
    <xf numFmtId="0" fontId="179" fillId="20" borderId="21" xfId="0" applyFont="1" applyFill="1" applyBorder="1" applyAlignment="1" applyProtection="1">
      <alignment horizontal="center" vertical="center" wrapText="1"/>
      <protection locked="0"/>
    </xf>
    <xf numFmtId="0" fontId="179" fillId="20" borderId="22" xfId="0" applyFont="1" applyFill="1" applyBorder="1" applyAlignment="1" applyProtection="1">
      <alignment horizontal="center" vertical="center" wrapText="1"/>
      <protection locked="0"/>
    </xf>
    <xf numFmtId="0" fontId="131" fillId="0" borderId="49" xfId="0" applyFont="1" applyBorder="1" applyAlignment="1">
      <alignment horizontal="center" vertical="center"/>
    </xf>
    <xf numFmtId="0" fontId="131" fillId="0" borderId="45" xfId="0" applyFont="1" applyBorder="1" applyAlignment="1">
      <alignment horizontal="center" vertical="center"/>
    </xf>
    <xf numFmtId="0" fontId="131" fillId="0" borderId="50" xfId="0" applyFont="1" applyBorder="1" applyAlignment="1">
      <alignment horizontal="center" vertical="center"/>
    </xf>
    <xf numFmtId="0" fontId="139" fillId="22" borderId="49" xfId="16" applyFont="1" applyFill="1" applyBorder="1" applyAlignment="1">
      <alignment horizontal="left" vertical="center"/>
    </xf>
    <xf numFmtId="0" fontId="139" fillId="22" borderId="45" xfId="16" applyFont="1" applyFill="1" applyBorder="1" applyAlignment="1">
      <alignment horizontal="left" vertical="center"/>
    </xf>
    <xf numFmtId="0" fontId="139" fillId="22" borderId="50" xfId="16" applyFont="1" applyFill="1" applyBorder="1" applyAlignment="1">
      <alignment horizontal="left" vertical="center"/>
    </xf>
    <xf numFmtId="0" fontId="141" fillId="0" borderId="49" xfId="16" applyFont="1" applyBorder="1" applyAlignment="1">
      <alignment horizontal="center" vertical="center" wrapText="1"/>
    </xf>
    <xf numFmtId="0" fontId="141" fillId="0" borderId="45" xfId="16" applyFont="1" applyBorder="1" applyAlignment="1">
      <alignment horizontal="center" vertical="center" wrapText="1"/>
    </xf>
    <xf numFmtId="0" fontId="141" fillId="0" borderId="50" xfId="16" applyFont="1" applyBorder="1" applyAlignment="1">
      <alignment horizontal="center" vertical="center" wrapText="1"/>
    </xf>
    <xf numFmtId="0" fontId="0" fillId="0" borderId="20" xfId="0" applyBorder="1" applyAlignment="1" applyProtection="1">
      <alignment horizontal="center" vertical="center" wrapText="1"/>
      <protection locked="0"/>
    </xf>
    <xf numFmtId="0" fontId="0" fillId="0" borderId="21" xfId="0" applyBorder="1" applyAlignment="1" applyProtection="1">
      <alignment horizontal="center" vertical="center"/>
      <protection locked="0"/>
    </xf>
    <xf numFmtId="0" fontId="0" fillId="0" borderId="22" xfId="0" applyBorder="1" applyAlignment="1" applyProtection="1">
      <alignment horizontal="center" vertical="center"/>
      <protection locked="0"/>
    </xf>
    <xf numFmtId="0" fontId="139" fillId="22" borderId="46" xfId="16" applyFont="1" applyFill="1" applyBorder="1" applyAlignment="1">
      <alignment horizontal="left" vertical="center"/>
    </xf>
    <xf numFmtId="0" fontId="139" fillId="22" borderId="47" xfId="16" applyFont="1" applyFill="1" applyBorder="1" applyAlignment="1">
      <alignment horizontal="left" vertical="center"/>
    </xf>
    <xf numFmtId="0" fontId="139" fillId="22" borderId="53" xfId="16" applyFont="1" applyFill="1" applyBorder="1" applyAlignment="1">
      <alignment horizontal="left" vertical="center"/>
    </xf>
    <xf numFmtId="0" fontId="140" fillId="3" borderId="46" xfId="16" applyFont="1" applyFill="1" applyBorder="1" applyAlignment="1">
      <alignment horizontal="center" vertical="center"/>
    </xf>
    <xf numFmtId="0" fontId="140" fillId="3" borderId="47" xfId="16" applyFont="1" applyFill="1" applyBorder="1" applyAlignment="1">
      <alignment horizontal="center" vertical="center"/>
    </xf>
    <xf numFmtId="0" fontId="140" fillId="3" borderId="53" xfId="16" applyFont="1" applyFill="1" applyBorder="1" applyAlignment="1">
      <alignment horizontal="center" vertical="center"/>
    </xf>
    <xf numFmtId="0" fontId="140" fillId="3" borderId="18" xfId="16" applyFont="1" applyFill="1" applyBorder="1" applyAlignment="1">
      <alignment horizontal="center" vertical="center"/>
    </xf>
    <xf numFmtId="0" fontId="140" fillId="3" borderId="0" xfId="16" applyFont="1" applyFill="1" applyAlignment="1">
      <alignment horizontal="center" vertical="center"/>
    </xf>
    <xf numFmtId="0" fontId="140" fillId="3" borderId="19" xfId="16" applyFont="1" applyFill="1" applyBorder="1" applyAlignment="1">
      <alignment horizontal="center" vertical="center"/>
    </xf>
    <xf numFmtId="0" fontId="140" fillId="3" borderId="20" xfId="16" applyFont="1" applyFill="1" applyBorder="1" applyAlignment="1">
      <alignment horizontal="center" vertical="center"/>
    </xf>
    <xf numFmtId="0" fontId="140" fillId="3" borderId="21" xfId="16" applyFont="1" applyFill="1" applyBorder="1" applyAlignment="1">
      <alignment horizontal="center" vertical="center"/>
    </xf>
    <xf numFmtId="0" fontId="140" fillId="3" borderId="22" xfId="16" applyFont="1" applyFill="1" applyBorder="1" applyAlignment="1">
      <alignment horizontal="center" vertical="center"/>
    </xf>
    <xf numFmtId="0" fontId="174" fillId="21" borderId="46" xfId="0" applyFont="1" applyFill="1" applyBorder="1" applyAlignment="1" applyProtection="1">
      <alignment horizontal="left" vertical="center" wrapText="1"/>
      <protection locked="0"/>
    </xf>
    <xf numFmtId="0" fontId="174" fillId="21" borderId="47" xfId="0" applyFont="1" applyFill="1" applyBorder="1" applyAlignment="1" applyProtection="1">
      <alignment horizontal="left" vertical="center" wrapText="1"/>
      <protection locked="0"/>
    </xf>
    <xf numFmtId="0" fontId="174" fillId="21" borderId="53" xfId="0" applyFont="1" applyFill="1" applyBorder="1" applyAlignment="1" applyProtection="1">
      <alignment horizontal="left" vertical="center" wrapText="1"/>
      <protection locked="0"/>
    </xf>
    <xf numFmtId="0" fontId="139" fillId="22" borderId="18" xfId="16" applyFont="1" applyFill="1" applyBorder="1" applyAlignment="1">
      <alignment horizontal="left" vertical="center"/>
    </xf>
    <xf numFmtId="0" fontId="139" fillId="22" borderId="0" xfId="16" applyFont="1" applyFill="1" applyAlignment="1">
      <alignment horizontal="left" vertical="center"/>
    </xf>
    <xf numFmtId="0" fontId="139" fillId="22" borderId="19" xfId="16" applyFont="1" applyFill="1" applyBorder="1" applyAlignment="1">
      <alignment horizontal="left" vertical="center"/>
    </xf>
    <xf numFmtId="0" fontId="140" fillId="0" borderId="20" xfId="16" applyFont="1" applyBorder="1" applyAlignment="1">
      <alignment horizontal="center" vertical="center" wrapText="1"/>
    </xf>
    <xf numFmtId="0" fontId="140" fillId="0" borderId="21" xfId="16" applyFont="1" applyBorder="1" applyAlignment="1">
      <alignment horizontal="center" vertical="center" wrapText="1"/>
    </xf>
    <xf numFmtId="0" fontId="140" fillId="0" borderId="22" xfId="16" applyFont="1" applyBorder="1" applyAlignment="1">
      <alignment horizontal="center" vertical="center" wrapText="1"/>
    </xf>
    <xf numFmtId="0" fontId="175" fillId="0" borderId="49" xfId="16" applyFont="1" applyBorder="1" applyAlignment="1">
      <alignment horizontal="center" vertical="center"/>
    </xf>
    <xf numFmtId="0" fontId="175" fillId="0" borderId="45" xfId="16" applyFont="1" applyBorder="1" applyAlignment="1">
      <alignment horizontal="center" vertical="center"/>
    </xf>
    <xf numFmtId="0" fontId="175" fillId="0" borderId="46" xfId="16" applyFont="1" applyBorder="1" applyAlignment="1">
      <alignment horizontal="center" vertical="center"/>
    </xf>
    <xf numFmtId="0" fontId="175" fillId="0" borderId="47" xfId="16" applyFont="1" applyBorder="1" applyAlignment="1">
      <alignment horizontal="center" vertical="center"/>
    </xf>
    <xf numFmtId="0" fontId="175" fillId="0" borderId="53" xfId="16" applyFont="1" applyBorder="1" applyAlignment="1">
      <alignment horizontal="center" vertical="center"/>
    </xf>
    <xf numFmtId="0" fontId="175" fillId="0" borderId="18" xfId="16" applyFont="1" applyBorder="1" applyAlignment="1">
      <alignment horizontal="center" vertical="center"/>
    </xf>
    <xf numFmtId="0" fontId="175" fillId="0" borderId="0" xfId="16" applyFont="1" applyAlignment="1">
      <alignment horizontal="center" vertical="center"/>
    </xf>
    <xf numFmtId="0" fontId="175" fillId="0" borderId="19" xfId="16" applyFont="1" applyBorder="1" applyAlignment="1">
      <alignment horizontal="center" vertical="center"/>
    </xf>
    <xf numFmtId="0" fontId="175" fillId="0" borderId="50" xfId="16" applyFont="1" applyBorder="1" applyAlignment="1">
      <alignment horizontal="center" vertical="center"/>
    </xf>
    <xf numFmtId="0" fontId="140" fillId="0" borderId="46" xfId="16" applyFont="1" applyBorder="1" applyAlignment="1">
      <alignment horizontal="center" vertical="center"/>
    </xf>
    <xf numFmtId="0" fontId="140" fillId="0" borderId="47" xfId="16" applyFont="1" applyBorder="1" applyAlignment="1">
      <alignment horizontal="center" vertical="center"/>
    </xf>
    <xf numFmtId="0" fontId="140" fillId="0" borderId="53" xfId="16" applyFont="1" applyBorder="1" applyAlignment="1">
      <alignment horizontal="center" vertical="center"/>
    </xf>
    <xf numFmtId="0" fontId="140" fillId="0" borderId="18" xfId="16" applyFont="1" applyBorder="1" applyAlignment="1">
      <alignment horizontal="center" vertical="center"/>
    </xf>
    <xf numFmtId="0" fontId="140" fillId="0" borderId="0" xfId="16" applyFont="1" applyAlignment="1">
      <alignment horizontal="center" vertical="center"/>
    </xf>
    <xf numFmtId="0" fontId="140" fillId="0" borderId="19" xfId="16" applyFont="1" applyBorder="1" applyAlignment="1">
      <alignment horizontal="center" vertical="center"/>
    </xf>
    <xf numFmtId="0" fontId="140" fillId="0" borderId="20" xfId="16" applyFont="1" applyBorder="1" applyAlignment="1">
      <alignment horizontal="center" vertical="center"/>
    </xf>
    <xf numFmtId="0" fontId="140" fillId="0" borderId="21" xfId="16" applyFont="1" applyBorder="1" applyAlignment="1">
      <alignment horizontal="center" vertical="center"/>
    </xf>
    <xf numFmtId="0" fontId="140" fillId="0" borderId="22" xfId="16" applyFont="1" applyBorder="1" applyAlignment="1">
      <alignment horizontal="center" vertical="center"/>
    </xf>
    <xf numFmtId="0" fontId="176" fillId="0" borderId="46" xfId="0" applyFont="1" applyBorder="1" applyAlignment="1" applyProtection="1">
      <alignment horizontal="center" vertical="center"/>
      <protection locked="0"/>
    </xf>
    <xf numFmtId="0" fontId="176" fillId="0" borderId="47" xfId="0" applyFont="1" applyBorder="1" applyAlignment="1" applyProtection="1">
      <alignment horizontal="center" vertical="center"/>
      <protection locked="0"/>
    </xf>
    <xf numFmtId="0" fontId="176" fillId="0" borderId="53" xfId="0" applyFont="1" applyBorder="1" applyAlignment="1" applyProtection="1">
      <alignment horizontal="center" vertical="center"/>
      <protection locked="0"/>
    </xf>
    <xf numFmtId="0" fontId="176" fillId="0" borderId="18" xfId="0" applyFont="1" applyBorder="1" applyAlignment="1" applyProtection="1">
      <alignment horizontal="center" vertical="center"/>
      <protection locked="0"/>
    </xf>
    <xf numFmtId="0" fontId="176" fillId="0" borderId="0" xfId="0" applyFont="1" applyAlignment="1" applyProtection="1">
      <alignment horizontal="center" vertical="center"/>
      <protection locked="0"/>
    </xf>
    <xf numFmtId="0" fontId="176" fillId="0" borderId="19" xfId="0" applyFont="1" applyBorder="1" applyAlignment="1" applyProtection="1">
      <alignment horizontal="center" vertical="center"/>
      <protection locked="0"/>
    </xf>
    <xf numFmtId="0" fontId="0" fillId="0" borderId="46" xfId="0" applyBorder="1" applyAlignment="1">
      <alignment horizontal="center" vertical="center"/>
    </xf>
    <xf numFmtId="0" fontId="0" fillId="0" borderId="47" xfId="0" applyBorder="1" applyAlignment="1">
      <alignment horizontal="center" vertical="center"/>
    </xf>
    <xf numFmtId="0" fontId="0" fillId="0" borderId="53" xfId="0" applyBorder="1" applyAlignment="1">
      <alignment horizontal="center" vertical="center"/>
    </xf>
    <xf numFmtId="0" fontId="0" fillId="0" borderId="18" xfId="0" applyBorder="1" applyAlignment="1">
      <alignment horizontal="center" vertical="center"/>
    </xf>
    <xf numFmtId="0" fontId="0" fillId="0" borderId="0" xfId="0" applyAlignment="1">
      <alignment horizontal="center" vertical="center"/>
    </xf>
    <xf numFmtId="0" fontId="0" fillId="0" borderId="19" xfId="0" applyBorder="1" applyAlignment="1">
      <alignment horizontal="center" vertical="center"/>
    </xf>
    <xf numFmtId="0" fontId="0" fillId="0" borderId="20" xfId="0" applyBorder="1" applyAlignment="1">
      <alignment horizontal="center" vertical="center"/>
    </xf>
    <xf numFmtId="0" fontId="0" fillId="0" borderId="21" xfId="0" applyBorder="1" applyAlignment="1">
      <alignment horizontal="center" vertical="center"/>
    </xf>
    <xf numFmtId="0" fontId="0" fillId="0" borderId="22" xfId="0" applyBorder="1" applyAlignment="1">
      <alignment horizontal="center" vertical="center"/>
    </xf>
    <xf numFmtId="0" fontId="180" fillId="0" borderId="0" xfId="275" applyFont="1" applyAlignment="1">
      <alignment horizontal="center" vertical="center"/>
    </xf>
    <xf numFmtId="0" fontId="187" fillId="0" borderId="49" xfId="275" applyFont="1" applyBorder="1" applyAlignment="1">
      <alignment horizontal="center" vertical="center" wrapText="1"/>
    </xf>
    <xf numFmtId="0" fontId="187" fillId="0" borderId="45" xfId="275" applyFont="1" applyBorder="1" applyAlignment="1">
      <alignment horizontal="center" vertical="center" wrapText="1"/>
    </xf>
    <xf numFmtId="0" fontId="187" fillId="0" borderId="50" xfId="275" applyFont="1" applyBorder="1" applyAlignment="1">
      <alignment horizontal="center" vertical="center" wrapText="1"/>
    </xf>
    <xf numFmtId="0" fontId="187" fillId="0" borderId="42" xfId="275" applyFont="1" applyBorder="1" applyAlignment="1">
      <alignment horizontal="center" vertical="center"/>
    </xf>
    <xf numFmtId="0" fontId="187" fillId="0" borderId="42" xfId="275" applyFont="1" applyBorder="1" applyAlignment="1">
      <alignment horizontal="center" vertical="center" wrapText="1"/>
    </xf>
    <xf numFmtId="165" fontId="187" fillId="0" borderId="42" xfId="275" applyNumberFormat="1" applyFont="1" applyBorder="1" applyAlignment="1">
      <alignment horizontal="center" vertical="center"/>
    </xf>
    <xf numFmtId="0" fontId="185" fillId="21" borderId="42" xfId="0" applyFont="1" applyFill="1" applyBorder="1" applyAlignment="1" applyProtection="1">
      <alignment horizontal="left" vertical="center" wrapText="1"/>
      <protection locked="0"/>
    </xf>
    <xf numFmtId="165" fontId="187" fillId="0" borderId="49" xfId="275" applyNumberFormat="1" applyFont="1" applyBorder="1" applyAlignment="1">
      <alignment horizontal="center"/>
    </xf>
    <xf numFmtId="165" fontId="187" fillId="0" borderId="45" xfId="275" applyNumberFormat="1" applyFont="1" applyBorder="1" applyAlignment="1">
      <alignment horizontal="center"/>
    </xf>
    <xf numFmtId="165" fontId="187" fillId="0" borderId="50" xfId="275" applyNumberFormat="1" applyFont="1" applyBorder="1" applyAlignment="1">
      <alignment horizontal="center"/>
    </xf>
    <xf numFmtId="0" fontId="180" fillId="0" borderId="49" xfId="275" applyFont="1" applyBorder="1" applyAlignment="1">
      <alignment horizontal="center" vertical="center"/>
    </xf>
    <xf numFmtId="0" fontId="180" fillId="0" borderId="45" xfId="275" applyFont="1" applyBorder="1" applyAlignment="1">
      <alignment horizontal="center" vertical="center"/>
    </xf>
    <xf numFmtId="0" fontId="180" fillId="0" borderId="50" xfId="275" applyFont="1" applyBorder="1" applyAlignment="1">
      <alignment horizontal="center" vertical="center"/>
    </xf>
    <xf numFmtId="0" fontId="17" fillId="0" borderId="0" xfId="275" applyAlignment="1">
      <alignment horizontal="center" vertical="center" wrapText="1"/>
    </xf>
    <xf numFmtId="0" fontId="186" fillId="21" borderId="42" xfId="0" applyFont="1" applyFill="1" applyBorder="1" applyAlignment="1" applyProtection="1">
      <alignment horizontal="center" vertical="center" wrapText="1"/>
      <protection locked="0"/>
    </xf>
    <xf numFmtId="0" fontId="184" fillId="21" borderId="23" xfId="0" applyFont="1" applyFill="1" applyBorder="1" applyAlignment="1" applyProtection="1">
      <alignment horizontal="center" vertical="center" wrapText="1"/>
      <protection locked="0"/>
    </xf>
    <xf numFmtId="0" fontId="184" fillId="21" borderId="24" xfId="0" applyFont="1" applyFill="1" applyBorder="1" applyAlignment="1" applyProtection="1">
      <alignment horizontal="center" vertical="center" wrapText="1"/>
      <protection locked="0"/>
    </xf>
    <xf numFmtId="0" fontId="184" fillId="21" borderId="25" xfId="0" applyFont="1" applyFill="1" applyBorder="1" applyAlignment="1" applyProtection="1">
      <alignment horizontal="center" vertical="center" wrapText="1"/>
      <protection locked="0"/>
    </xf>
    <xf numFmtId="0" fontId="185" fillId="21" borderId="15" xfId="0" applyFont="1" applyFill="1" applyBorder="1" applyAlignment="1" applyProtection="1">
      <alignment horizontal="left" vertical="center" wrapText="1"/>
      <protection locked="0"/>
    </xf>
    <xf numFmtId="0" fontId="185" fillId="21" borderId="16" xfId="0" applyFont="1" applyFill="1" applyBorder="1" applyAlignment="1" applyProtection="1">
      <alignment horizontal="left" vertical="center" wrapText="1"/>
      <protection locked="0"/>
    </xf>
    <xf numFmtId="0" fontId="185" fillId="21" borderId="17" xfId="0" applyFont="1" applyFill="1" applyBorder="1" applyAlignment="1" applyProtection="1">
      <alignment horizontal="left" vertical="center" wrapText="1"/>
      <protection locked="0"/>
    </xf>
    <xf numFmtId="0" fontId="186" fillId="21" borderId="30" xfId="0" applyFont="1" applyFill="1" applyBorder="1" applyAlignment="1" applyProtection="1">
      <alignment horizontal="left" vertical="center" wrapText="1"/>
      <protection locked="0"/>
    </xf>
    <xf numFmtId="0" fontId="186" fillId="21" borderId="47" xfId="0" applyFont="1" applyFill="1" applyBorder="1" applyAlignment="1" applyProtection="1">
      <alignment horizontal="left" vertical="center" wrapText="1"/>
      <protection locked="0"/>
    </xf>
    <xf numFmtId="0" fontId="186" fillId="21" borderId="46" xfId="0" applyFont="1" applyFill="1" applyBorder="1" applyAlignment="1" applyProtection="1">
      <alignment horizontal="left" vertical="center" wrapText="1"/>
      <protection locked="0"/>
    </xf>
    <xf numFmtId="0" fontId="186" fillId="21" borderId="76" xfId="0" applyFont="1" applyFill="1" applyBorder="1" applyAlignment="1" applyProtection="1">
      <alignment horizontal="left" vertical="center" wrapText="1"/>
      <protection locked="0"/>
    </xf>
    <xf numFmtId="0" fontId="187" fillId="0" borderId="46" xfId="275" applyFont="1" applyBorder="1" applyAlignment="1">
      <alignment horizontal="center" vertical="center" wrapText="1"/>
    </xf>
    <xf numFmtId="0" fontId="187" fillId="0" borderId="47" xfId="275" applyFont="1" applyBorder="1" applyAlignment="1">
      <alignment horizontal="center" vertical="center" wrapText="1"/>
    </xf>
    <xf numFmtId="0" fontId="187" fillId="0" borderId="53" xfId="275" applyFont="1" applyBorder="1" applyAlignment="1">
      <alignment horizontal="center" vertical="center" wrapText="1"/>
    </xf>
    <xf numFmtId="0" fontId="148" fillId="0" borderId="42" xfId="275" applyFont="1" applyBorder="1" applyAlignment="1">
      <alignment horizontal="center" vertical="center" wrapText="1"/>
    </xf>
    <xf numFmtId="0" fontId="148" fillId="3" borderId="42" xfId="275" applyFont="1" applyFill="1" applyBorder="1" applyAlignment="1">
      <alignment horizontal="center" vertical="center" wrapText="1"/>
    </xf>
    <xf numFmtId="0" fontId="129" fillId="22" borderId="23" xfId="300" applyFont="1" applyFill="1" applyBorder="1" applyAlignment="1">
      <alignment horizontal="center"/>
    </xf>
    <xf numFmtId="0" fontId="129" fillId="22" borderId="24" xfId="300" applyFont="1" applyFill="1" applyBorder="1" applyAlignment="1">
      <alignment horizontal="center"/>
    </xf>
    <xf numFmtId="0" fontId="129" fillId="22" borderId="25" xfId="300" applyFont="1" applyFill="1" applyBorder="1" applyAlignment="1">
      <alignment horizontal="center"/>
    </xf>
    <xf numFmtId="0" fontId="146" fillId="0" borderId="46" xfId="307" applyFont="1" applyBorder="1" applyAlignment="1">
      <alignment horizontal="center" vertical="center"/>
    </xf>
    <xf numFmtId="0" fontId="146" fillId="0" borderId="47" xfId="307" applyFont="1" applyBorder="1" applyAlignment="1">
      <alignment horizontal="center" vertical="center"/>
    </xf>
    <xf numFmtId="0" fontId="146" fillId="0" borderId="53" xfId="307" applyFont="1" applyBorder="1" applyAlignment="1">
      <alignment horizontal="center" vertical="center"/>
    </xf>
    <xf numFmtId="0" fontId="146" fillId="0" borderId="20" xfId="307" applyFont="1" applyBorder="1" applyAlignment="1">
      <alignment horizontal="center" vertical="center"/>
    </xf>
    <xf numFmtId="0" fontId="146" fillId="0" borderId="21" xfId="307" applyFont="1" applyBorder="1" applyAlignment="1">
      <alignment horizontal="center" vertical="center"/>
    </xf>
    <xf numFmtId="0" fontId="146" fillId="0" borderId="22" xfId="307" applyFont="1" applyBorder="1" applyAlignment="1">
      <alignment horizontal="center" vertical="center"/>
    </xf>
    <xf numFmtId="0" fontId="146" fillId="0" borderId="46" xfId="307" applyFont="1" applyBorder="1" applyAlignment="1">
      <alignment horizontal="center" vertical="center" wrapText="1"/>
    </xf>
    <xf numFmtId="0" fontId="146" fillId="0" borderId="47" xfId="307" applyFont="1" applyBorder="1" applyAlignment="1">
      <alignment horizontal="center" vertical="center" wrapText="1"/>
    </xf>
    <xf numFmtId="0" fontId="146" fillId="0" borderId="53" xfId="307" applyFont="1" applyBorder="1" applyAlignment="1">
      <alignment horizontal="center" vertical="center" wrapText="1"/>
    </xf>
    <xf numFmtId="0" fontId="146" fillId="0" borderId="20" xfId="307" applyFont="1" applyBorder="1" applyAlignment="1">
      <alignment horizontal="center" vertical="center" wrapText="1"/>
    </xf>
    <xf numFmtId="0" fontId="146" fillId="0" borderId="21" xfId="307" applyFont="1" applyBorder="1" applyAlignment="1">
      <alignment horizontal="center" vertical="center" wrapText="1"/>
    </xf>
    <xf numFmtId="0" fontId="146" fillId="0" borderId="22" xfId="307" applyFont="1" applyBorder="1" applyAlignment="1">
      <alignment horizontal="center" vertical="center" wrapText="1"/>
    </xf>
    <xf numFmtId="0" fontId="194" fillId="27" borderId="49" xfId="307" applyFont="1" applyFill="1" applyBorder="1" applyAlignment="1">
      <alignment horizontal="center"/>
    </xf>
    <xf numFmtId="0" fontId="194" fillId="27" borderId="45" xfId="307" applyFont="1" applyFill="1" applyBorder="1" applyAlignment="1">
      <alignment horizontal="center"/>
    </xf>
    <xf numFmtId="0" fontId="194" fillId="27" borderId="50" xfId="307" applyFont="1" applyFill="1" applyBorder="1" applyAlignment="1">
      <alignment horizontal="center"/>
    </xf>
    <xf numFmtId="0" fontId="1" fillId="0" borderId="46" xfId="307" applyBorder="1" applyAlignment="1">
      <alignment horizontal="center"/>
    </xf>
    <xf numFmtId="0" fontId="1" fillId="0" borderId="47" xfId="307" applyBorder="1" applyAlignment="1">
      <alignment horizontal="center"/>
    </xf>
    <xf numFmtId="0" fontId="1" fillId="0" borderId="53" xfId="307" applyBorder="1" applyAlignment="1">
      <alignment horizontal="center"/>
    </xf>
    <xf numFmtId="0" fontId="1" fillId="0" borderId="18" xfId="307" applyBorder="1" applyAlignment="1">
      <alignment horizontal="center"/>
    </xf>
    <xf numFmtId="0" fontId="1" fillId="0" borderId="0" xfId="307" applyAlignment="1">
      <alignment horizontal="center"/>
    </xf>
    <xf numFmtId="0" fontId="1" fillId="0" borderId="19" xfId="307" applyBorder="1" applyAlignment="1">
      <alignment horizontal="center"/>
    </xf>
    <xf numFmtId="0" fontId="1" fillId="0" borderId="20" xfId="307" applyBorder="1" applyAlignment="1">
      <alignment horizontal="center"/>
    </xf>
    <xf numFmtId="0" fontId="1" fillId="0" borderId="21" xfId="307" applyBorder="1" applyAlignment="1">
      <alignment horizontal="center"/>
    </xf>
    <xf numFmtId="0" fontId="1" fillId="0" borderId="22" xfId="307" applyBorder="1" applyAlignment="1">
      <alignment horizontal="center"/>
    </xf>
    <xf numFmtId="0" fontId="196" fillId="0" borderId="15" xfId="36" applyFont="1" applyBorder="1" applyAlignment="1">
      <alignment horizontal="left" vertical="center"/>
    </xf>
    <xf numFmtId="0" fontId="196" fillId="0" borderId="16" xfId="36" applyFont="1" applyBorder="1" applyAlignment="1">
      <alignment horizontal="left" vertical="center"/>
    </xf>
    <xf numFmtId="0" fontId="196" fillId="0" borderId="33" xfId="36" applyFont="1" applyBorder="1" applyAlignment="1">
      <alignment horizontal="left" vertical="center"/>
    </xf>
    <xf numFmtId="0" fontId="133" fillId="0" borderId="32" xfId="36" applyFont="1" applyBorder="1" applyAlignment="1">
      <alignment horizontal="left" vertical="center"/>
    </xf>
    <xf numFmtId="0" fontId="133" fillId="0" borderId="16" xfId="36" applyFont="1" applyBorder="1" applyAlignment="1">
      <alignment horizontal="left" vertical="center"/>
    </xf>
    <xf numFmtId="0" fontId="133" fillId="0" borderId="17" xfId="36" applyFont="1" applyBorder="1" applyAlignment="1">
      <alignment horizontal="left" vertical="center"/>
    </xf>
    <xf numFmtId="0" fontId="146" fillId="0" borderId="46" xfId="306" applyFont="1" applyBorder="1" applyAlignment="1">
      <alignment horizontal="center" vertical="center"/>
    </xf>
    <xf numFmtId="0" fontId="146" fillId="0" borderId="47" xfId="306" applyFont="1" applyBorder="1" applyAlignment="1">
      <alignment horizontal="center" vertical="center"/>
    </xf>
    <xf numFmtId="0" fontId="146" fillId="0" borderId="53" xfId="306" applyFont="1" applyBorder="1" applyAlignment="1">
      <alignment horizontal="center" vertical="center"/>
    </xf>
    <xf numFmtId="0" fontId="146" fillId="0" borderId="20" xfId="306" applyFont="1" applyBorder="1" applyAlignment="1">
      <alignment horizontal="center" vertical="center"/>
    </xf>
    <xf numFmtId="0" fontId="146" fillId="0" borderId="21" xfId="306" applyFont="1" applyBorder="1" applyAlignment="1">
      <alignment horizontal="center" vertical="center"/>
    </xf>
    <xf numFmtId="0" fontId="146" fillId="0" borderId="22" xfId="306" applyFont="1" applyBorder="1" applyAlignment="1">
      <alignment horizontal="center" vertical="center"/>
    </xf>
    <xf numFmtId="0" fontId="146" fillId="0" borderId="46" xfId="306" applyFont="1" applyBorder="1" applyAlignment="1">
      <alignment horizontal="center" vertical="center" wrapText="1"/>
    </xf>
    <xf numFmtId="0" fontId="129" fillId="27" borderId="15" xfId="36" applyFont="1" applyFill="1" applyBorder="1" applyAlignment="1">
      <alignment vertical="center"/>
    </xf>
    <xf numFmtId="0" fontId="129" fillId="27" borderId="16" xfId="36" applyFont="1" applyFill="1" applyBorder="1" applyAlignment="1">
      <alignment vertical="center"/>
    </xf>
    <xf numFmtId="0" fontId="129" fillId="27" borderId="17" xfId="36" applyFont="1" applyFill="1" applyBorder="1" applyAlignment="1">
      <alignment vertical="center"/>
    </xf>
    <xf numFmtId="0" fontId="129" fillId="27" borderId="13" xfId="36" applyFont="1" applyFill="1" applyBorder="1" applyAlignment="1">
      <alignment horizontal="left" vertical="center"/>
    </xf>
    <xf numFmtId="0" fontId="129" fillId="27" borderId="14" xfId="36" applyFont="1" applyFill="1" applyBorder="1" applyAlignment="1">
      <alignment horizontal="left" vertical="center"/>
    </xf>
    <xf numFmtId="0" fontId="129" fillId="27" borderId="27" xfId="36" applyFont="1" applyFill="1" applyBorder="1" applyAlignment="1">
      <alignment horizontal="left" vertical="center"/>
    </xf>
    <xf numFmtId="0" fontId="129" fillId="27" borderId="26" xfId="36" applyFont="1" applyFill="1" applyBorder="1" applyAlignment="1">
      <alignment horizontal="left" vertical="center"/>
    </xf>
    <xf numFmtId="0" fontId="129" fillId="27" borderId="34" xfId="36" applyFont="1" applyFill="1" applyBorder="1" applyAlignment="1">
      <alignment horizontal="left" vertical="center"/>
    </xf>
    <xf numFmtId="0" fontId="196" fillId="0" borderId="31" xfId="36" applyFont="1" applyBorder="1" applyAlignment="1">
      <alignment horizontal="left" vertical="center"/>
    </xf>
    <xf numFmtId="0" fontId="196" fillId="0" borderId="21" xfId="36" applyFont="1" applyBorder="1" applyAlignment="1">
      <alignment horizontal="left" vertical="center"/>
    </xf>
    <xf numFmtId="0" fontId="196" fillId="0" borderId="22" xfId="36" applyFont="1" applyBorder="1" applyAlignment="1">
      <alignment horizontal="left" vertical="center"/>
    </xf>
    <xf numFmtId="0" fontId="133" fillId="0" borderId="49" xfId="36" applyFont="1" applyBorder="1" applyAlignment="1">
      <alignment horizontal="left" vertical="center"/>
    </xf>
    <xf numFmtId="0" fontId="133" fillId="0" borderId="45" xfId="36" applyFont="1" applyBorder="1" applyAlignment="1">
      <alignment horizontal="left" vertical="center"/>
    </xf>
    <xf numFmtId="0" fontId="133" fillId="0" borderId="28" xfId="36" applyFont="1" applyBorder="1" applyAlignment="1">
      <alignment horizontal="left" vertical="center"/>
    </xf>
    <xf numFmtId="0" fontId="196" fillId="0" borderId="12" xfId="36" applyFont="1" applyBorder="1" applyAlignment="1">
      <alignment horizontal="left" vertical="center"/>
    </xf>
    <xf numFmtId="0" fontId="196" fillId="0" borderId="45" xfId="36" applyFont="1" applyBorder="1" applyAlignment="1">
      <alignment horizontal="left" vertical="center"/>
    </xf>
    <xf numFmtId="0" fontId="196" fillId="0" borderId="50" xfId="36" applyFont="1" applyBorder="1" applyAlignment="1">
      <alignment horizontal="left" vertical="center"/>
    </xf>
    <xf numFmtId="0" fontId="129" fillId="27" borderId="78" xfId="36" applyFont="1" applyFill="1" applyBorder="1" applyAlignment="1">
      <alignment horizontal="center" vertical="center"/>
    </xf>
    <xf numFmtId="0" fontId="129" fillId="27" borderId="79" xfId="36" applyFont="1" applyFill="1" applyBorder="1" applyAlignment="1">
      <alignment horizontal="center" vertical="center"/>
    </xf>
    <xf numFmtId="0" fontId="196" fillId="0" borderId="13" xfId="36" applyFont="1" applyBorder="1" applyAlignment="1">
      <alignment horizontal="left" vertical="center"/>
    </xf>
    <xf numFmtId="0" fontId="196" fillId="0" borderId="14" xfId="36" applyFont="1" applyBorder="1" applyAlignment="1">
      <alignment horizontal="left" vertical="center"/>
    </xf>
    <xf numFmtId="0" fontId="196" fillId="0" borderId="27" xfId="36" applyFont="1" applyBorder="1" applyAlignment="1">
      <alignment horizontal="left" vertical="center"/>
    </xf>
    <xf numFmtId="0" fontId="133" fillId="0" borderId="26" xfId="36" applyFont="1" applyBorder="1" applyAlignment="1">
      <alignment horizontal="left" vertical="center"/>
    </xf>
    <xf numFmtId="0" fontId="133" fillId="0" borderId="14" xfId="36" applyFont="1" applyBorder="1" applyAlignment="1">
      <alignment horizontal="left" vertical="center"/>
    </xf>
    <xf numFmtId="0" fontId="133" fillId="0" borderId="34" xfId="36" applyFont="1" applyBorder="1" applyAlignment="1">
      <alignment horizontal="left" vertical="center"/>
    </xf>
    <xf numFmtId="0" fontId="129" fillId="27" borderId="2" xfId="36" applyFont="1" applyFill="1" applyBorder="1" applyAlignment="1">
      <alignment vertical="center"/>
    </xf>
    <xf numFmtId="0" fontId="129" fillId="27" borderId="3" xfId="36" applyFont="1" applyFill="1" applyBorder="1" applyAlignment="1">
      <alignment vertical="center"/>
    </xf>
    <xf numFmtId="0" fontId="129" fillId="27" borderId="4" xfId="36" applyFont="1" applyFill="1" applyBorder="1" applyAlignment="1">
      <alignment vertical="center"/>
    </xf>
    <xf numFmtId="0" fontId="180" fillId="0" borderId="52" xfId="36" applyFont="1" applyBorder="1" applyAlignment="1">
      <alignment horizontal="center" vertical="center"/>
    </xf>
    <xf numFmtId="166" fontId="180" fillId="0" borderId="52" xfId="33" applyNumberFormat="1" applyFont="1" applyFill="1" applyBorder="1" applyAlignment="1">
      <alignment horizontal="center" vertical="center"/>
    </xf>
    <xf numFmtId="164" fontId="180" fillId="0" borderId="42" xfId="33" applyFont="1" applyFill="1" applyBorder="1" applyAlignment="1">
      <alignment horizontal="center" vertical="center"/>
    </xf>
    <xf numFmtId="0" fontId="129" fillId="27" borderId="80" xfId="36" applyFont="1" applyFill="1" applyBorder="1" applyAlignment="1">
      <alignment horizontal="center" vertical="center" wrapText="1"/>
    </xf>
    <xf numFmtId="0" fontId="129" fillId="27" borderId="81" xfId="36" applyFont="1" applyFill="1" applyBorder="1" applyAlignment="1">
      <alignment horizontal="center" vertical="center" wrapText="1"/>
    </xf>
    <xf numFmtId="0" fontId="197" fillId="0" borderId="82" xfId="36" applyFont="1" applyBorder="1" applyAlignment="1">
      <alignment horizontal="center" vertical="center"/>
    </xf>
    <xf numFmtId="0" fontId="197" fillId="0" borderId="81" xfId="36" applyFont="1" applyBorder="1" applyAlignment="1">
      <alignment horizontal="center" vertical="center"/>
    </xf>
    <xf numFmtId="0" fontId="180" fillId="0" borderId="52" xfId="36" applyFont="1" applyBorder="1" applyAlignment="1">
      <alignment horizontal="left" vertical="center" wrapText="1"/>
    </xf>
    <xf numFmtId="0" fontId="180" fillId="0" borderId="51" xfId="36" applyFont="1" applyBorder="1" applyAlignment="1">
      <alignment horizontal="center" vertical="center" wrapText="1"/>
    </xf>
    <xf numFmtId="0" fontId="180" fillId="0" borderId="42" xfId="36" applyFont="1" applyBorder="1" applyAlignment="1">
      <alignment horizontal="center" vertical="center"/>
    </xf>
    <xf numFmtId="0" fontId="180" fillId="0" borderId="49" xfId="36" applyFont="1" applyBorder="1" applyAlignment="1">
      <alignment horizontal="center" vertical="center" wrapText="1"/>
    </xf>
    <xf numFmtId="0" fontId="129" fillId="27" borderId="2" xfId="36" applyFont="1" applyFill="1" applyBorder="1" applyAlignment="1">
      <alignment horizontal="center" vertical="center"/>
    </xf>
    <xf numFmtId="0" fontId="129" fillId="27" borderId="3" xfId="36" applyFont="1" applyFill="1" applyBorder="1" applyAlignment="1">
      <alignment horizontal="center" vertical="center"/>
    </xf>
    <xf numFmtId="0" fontId="129" fillId="27" borderId="77" xfId="36" applyFont="1" applyFill="1" applyBorder="1" applyAlignment="1">
      <alignment horizontal="center" vertical="center"/>
    </xf>
    <xf numFmtId="0" fontId="129" fillId="27" borderId="4" xfId="36" applyFont="1" applyFill="1" applyBorder="1" applyAlignment="1">
      <alignment horizontal="center" vertical="center"/>
    </xf>
    <xf numFmtId="0" fontId="199" fillId="3" borderId="85" xfId="36" applyFont="1" applyFill="1" applyBorder="1" applyAlignment="1">
      <alignment horizontal="right" vertical="center" indent="1"/>
    </xf>
    <xf numFmtId="0" fontId="199" fillId="3" borderId="1" xfId="36" applyFont="1" applyFill="1" applyBorder="1" applyAlignment="1">
      <alignment horizontal="right" vertical="center" indent="1"/>
    </xf>
    <xf numFmtId="166" fontId="199" fillId="28" borderId="46" xfId="33" applyNumberFormat="1" applyFont="1" applyFill="1" applyBorder="1" applyAlignment="1">
      <alignment horizontal="center" vertical="center"/>
    </xf>
    <xf numFmtId="166" fontId="199" fillId="28" borderId="47" xfId="33" applyNumberFormat="1" applyFont="1" applyFill="1" applyBorder="1" applyAlignment="1">
      <alignment horizontal="center" vertical="center"/>
    </xf>
    <xf numFmtId="166" fontId="199" fillId="28" borderId="6" xfId="33" applyNumberFormat="1" applyFont="1" applyFill="1" applyBorder="1" applyAlignment="1">
      <alignment horizontal="center" vertical="center"/>
    </xf>
    <xf numFmtId="166" fontId="199" fillId="28" borderId="87" xfId="33" applyNumberFormat="1" applyFont="1" applyFill="1" applyBorder="1" applyAlignment="1">
      <alignment horizontal="center" vertical="center"/>
    </xf>
    <xf numFmtId="166" fontId="199" fillId="28" borderId="8" xfId="33" applyNumberFormat="1" applyFont="1" applyFill="1" applyBorder="1" applyAlignment="1">
      <alignment horizontal="center" vertical="center"/>
    </xf>
    <xf numFmtId="166" fontId="199" fillId="28" borderId="9" xfId="33" applyNumberFormat="1" applyFont="1" applyFill="1" applyBorder="1" applyAlignment="1">
      <alignment horizontal="center" vertical="center"/>
    </xf>
    <xf numFmtId="0" fontId="199" fillId="3" borderId="62" xfId="36" applyFont="1" applyFill="1" applyBorder="1" applyAlignment="1">
      <alignment horizontal="right" vertical="center" indent="1"/>
    </xf>
    <xf numFmtId="0" fontId="199" fillId="3" borderId="44" xfId="36" applyFont="1" applyFill="1" applyBorder="1" applyAlignment="1">
      <alignment horizontal="right" vertical="center" indent="1"/>
    </xf>
    <xf numFmtId="0" fontId="197" fillId="0" borderId="84" xfId="36" applyFont="1" applyBorder="1" applyAlignment="1">
      <alignment horizontal="center" vertical="center"/>
    </xf>
    <xf numFmtId="0" fontId="197" fillId="0" borderId="83" xfId="36" applyFont="1" applyBorder="1" applyAlignment="1">
      <alignment horizontal="center" vertical="center"/>
    </xf>
    <xf numFmtId="0" fontId="198" fillId="0" borderId="83" xfId="36" applyFont="1" applyBorder="1" applyAlignment="1">
      <alignment horizontal="center" vertical="center" wrapText="1"/>
    </xf>
    <xf numFmtId="166" fontId="180" fillId="0" borderId="23" xfId="33" applyNumberFormat="1" applyFont="1" applyFill="1" applyBorder="1" applyAlignment="1">
      <alignment horizontal="center" vertical="center"/>
    </xf>
    <xf numFmtId="166" fontId="180" fillId="0" borderId="24" xfId="33" applyNumberFormat="1" applyFont="1" applyFill="1" applyBorder="1" applyAlignment="1">
      <alignment horizontal="center" vertical="center"/>
    </xf>
    <xf numFmtId="166" fontId="180" fillId="0" borderId="25" xfId="33" applyNumberFormat="1" applyFont="1" applyFill="1" applyBorder="1" applyAlignment="1">
      <alignment horizontal="center" vertical="center"/>
    </xf>
    <xf numFmtId="0" fontId="129" fillId="27" borderId="10" xfId="36" applyFont="1" applyFill="1" applyBorder="1" applyAlignment="1">
      <alignment horizontal="center" vertical="center"/>
    </xf>
    <xf numFmtId="0" fontId="129" fillId="27" borderId="10" xfId="36" applyFont="1" applyFill="1" applyBorder="1" applyAlignment="1">
      <alignment vertical="center"/>
    </xf>
    <xf numFmtId="0" fontId="129" fillId="27" borderId="29" xfId="36" applyFont="1" applyFill="1" applyBorder="1" applyAlignment="1">
      <alignment vertical="center"/>
    </xf>
    <xf numFmtId="0" fontId="201" fillId="0" borderId="52" xfId="306" applyFont="1" applyBorder="1" applyAlignment="1">
      <alignment horizontal="center" vertical="center" wrapText="1"/>
    </xf>
    <xf numFmtId="0" fontId="201" fillId="0" borderId="42" xfId="306" applyFont="1" applyBorder="1" applyAlignment="1">
      <alignment horizontal="center" vertical="center" wrapText="1"/>
    </xf>
    <xf numFmtId="0" fontId="201" fillId="0" borderId="42" xfId="306" applyFont="1" applyBorder="1" applyAlignment="1">
      <alignment horizontal="left" vertical="center" wrapText="1"/>
    </xf>
    <xf numFmtId="0" fontId="201" fillId="0" borderId="51" xfId="306" applyFont="1" applyBorder="1" applyAlignment="1">
      <alignment horizontal="left" vertical="center" wrapText="1"/>
    </xf>
    <xf numFmtId="0" fontId="129" fillId="27" borderId="15" xfId="36" applyFont="1" applyFill="1" applyBorder="1" applyAlignment="1">
      <alignment horizontal="center" vertical="center"/>
    </xf>
    <xf numFmtId="0" fontId="129" fillId="27" borderId="16" xfId="36" applyFont="1" applyFill="1" applyBorder="1" applyAlignment="1">
      <alignment horizontal="center" vertical="center"/>
    </xf>
    <xf numFmtId="0" fontId="129" fillId="27" borderId="17" xfId="36" applyFont="1" applyFill="1" applyBorder="1" applyAlignment="1">
      <alignment horizontal="center" vertical="center"/>
    </xf>
    <xf numFmtId="0" fontId="1" fillId="0" borderId="30" xfId="36" applyFont="1" applyBorder="1" applyAlignment="1">
      <alignment horizontal="center" vertical="center"/>
    </xf>
    <xf numFmtId="0" fontId="1" fillId="0" borderId="47" xfId="36" applyFont="1" applyBorder="1" applyAlignment="1">
      <alignment horizontal="center" vertical="center"/>
    </xf>
    <xf numFmtId="0" fontId="1" fillId="0" borderId="76" xfId="36" applyFont="1" applyBorder="1" applyAlignment="1">
      <alignment horizontal="center" vertical="center"/>
    </xf>
    <xf numFmtId="0" fontId="1" fillId="0" borderId="5" xfId="36" applyFont="1" applyBorder="1" applyAlignment="1">
      <alignment horizontal="center" vertical="center"/>
    </xf>
    <xf numFmtId="0" fontId="1" fillId="0" borderId="0" xfId="36" applyFont="1" applyAlignment="1">
      <alignment horizontal="center" vertical="center"/>
    </xf>
    <xf numFmtId="0" fontId="1" fillId="0" borderId="6" xfId="36" applyFont="1" applyBorder="1" applyAlignment="1">
      <alignment horizontal="center" vertical="center"/>
    </xf>
    <xf numFmtId="0" fontId="1" fillId="0" borderId="7" xfId="36" applyFont="1" applyBorder="1" applyAlignment="1">
      <alignment horizontal="center" vertical="center"/>
    </xf>
    <xf numFmtId="0" fontId="1" fillId="0" borderId="8" xfId="36" applyFont="1" applyBorder="1" applyAlignment="1">
      <alignment horizontal="center" vertical="center"/>
    </xf>
    <xf numFmtId="0" fontId="1" fillId="0" borderId="9" xfId="36" applyFont="1" applyBorder="1" applyAlignment="1">
      <alignment horizontal="center" vertical="center"/>
    </xf>
    <xf numFmtId="0" fontId="201" fillId="0" borderId="62" xfId="306" applyFont="1" applyBorder="1" applyAlignment="1">
      <alignment horizontal="center" vertical="center" wrapText="1"/>
    </xf>
    <xf numFmtId="0" fontId="201" fillId="0" borderId="44" xfId="306" applyFont="1" applyBorder="1" applyAlignment="1">
      <alignment horizontal="center" vertical="center" wrapText="1"/>
    </xf>
    <xf numFmtId="0" fontId="201" fillId="0" borderId="44" xfId="306" applyFont="1" applyBorder="1" applyAlignment="1">
      <alignment horizontal="left" vertical="center" wrapText="1"/>
    </xf>
    <xf numFmtId="0" fontId="201" fillId="0" borderId="48" xfId="306" applyFont="1" applyBorder="1" applyAlignment="1">
      <alignment horizontal="left" vertical="center" wrapText="1"/>
    </xf>
    <xf numFmtId="0" fontId="129" fillId="27" borderId="23" xfId="36" applyFont="1" applyFill="1" applyBorder="1" applyAlignment="1">
      <alignment horizontal="left" vertical="center"/>
    </xf>
    <xf numFmtId="0" fontId="129" fillId="27" borderId="24" xfId="36" applyFont="1" applyFill="1" applyBorder="1" applyAlignment="1">
      <alignment horizontal="left" vertical="center"/>
    </xf>
    <xf numFmtId="0" fontId="129" fillId="27" borderId="25" xfId="36" applyFont="1" applyFill="1" applyBorder="1" applyAlignment="1">
      <alignment horizontal="left" vertical="center"/>
    </xf>
    <xf numFmtId="0" fontId="0" fillId="26" borderId="49" xfId="0" applyFill="1" applyBorder="1" applyAlignment="1">
      <alignment horizontal="center"/>
    </xf>
    <xf numFmtId="0" fontId="0" fillId="26" borderId="45" xfId="0" applyFill="1" applyBorder="1" applyAlignment="1">
      <alignment horizontal="center"/>
    </xf>
    <xf numFmtId="0" fontId="0" fillId="26" borderId="50" xfId="0" applyFill="1" applyBorder="1" applyAlignment="1">
      <alignment horizontal="center"/>
    </xf>
    <xf numFmtId="2" fontId="152" fillId="11" borderId="42" xfId="147" applyNumberFormat="1" applyFont="1" applyFill="1" applyBorder="1" applyAlignment="1">
      <alignment horizontal="center" vertical="center"/>
    </xf>
    <xf numFmtId="1" fontId="152" fillId="11" borderId="14" xfId="147" applyNumberFormat="1" applyFont="1" applyFill="1" applyBorder="1" applyAlignment="1">
      <alignment horizontal="center" vertical="center"/>
    </xf>
    <xf numFmtId="1" fontId="152" fillId="11" borderId="34" xfId="147" applyNumberFormat="1" applyFont="1" applyFill="1" applyBorder="1" applyAlignment="1">
      <alignment horizontal="center" vertical="center"/>
    </xf>
    <xf numFmtId="2" fontId="152" fillId="11" borderId="50" xfId="147" applyNumberFormat="1" applyFont="1" applyFill="1" applyBorder="1" applyAlignment="1">
      <alignment horizontal="center" vertical="center"/>
    </xf>
    <xf numFmtId="2" fontId="152" fillId="11" borderId="51" xfId="147" applyNumberFormat="1" applyFont="1" applyFill="1" applyBorder="1" applyAlignment="1">
      <alignment horizontal="center" vertical="center"/>
    </xf>
    <xf numFmtId="0" fontId="152" fillId="0" borderId="42" xfId="147" applyFont="1" applyBorder="1" applyAlignment="1">
      <alignment horizontal="left" vertical="center" wrapText="1"/>
    </xf>
    <xf numFmtId="2" fontId="153" fillId="9" borderId="42" xfId="147" applyNumberFormat="1" applyFont="1" applyFill="1" applyBorder="1" applyAlignment="1">
      <alignment horizontal="center" vertical="center"/>
    </xf>
    <xf numFmtId="0" fontId="177" fillId="24" borderId="49" xfId="0" applyFont="1" applyFill="1" applyBorder="1" applyAlignment="1">
      <alignment horizontal="center"/>
    </xf>
    <xf numFmtId="0" fontId="177" fillId="24" borderId="45" xfId="0" applyFont="1" applyFill="1" applyBorder="1" applyAlignment="1">
      <alignment horizontal="center"/>
    </xf>
    <xf numFmtId="0" fontId="177" fillId="24" borderId="50" xfId="0" applyFont="1" applyFill="1" applyBorder="1" applyAlignment="1">
      <alignment horizontal="center"/>
    </xf>
    <xf numFmtId="0" fontId="131" fillId="0" borderId="2" xfId="289" applyFont="1" applyBorder="1" applyAlignment="1">
      <alignment horizontal="center" vertical="center" wrapText="1"/>
    </xf>
    <xf numFmtId="0" fontId="131" fillId="0" borderId="3" xfId="289" applyFont="1" applyBorder="1" applyAlignment="1">
      <alignment horizontal="center" vertical="center" wrapText="1"/>
    </xf>
    <xf numFmtId="0" fontId="131" fillId="0" borderId="4" xfId="289" applyFont="1" applyBorder="1" applyAlignment="1">
      <alignment horizontal="center" vertical="center" wrapText="1"/>
    </xf>
    <xf numFmtId="0" fontId="131" fillId="0" borderId="5" xfId="289" applyFont="1" applyBorder="1" applyAlignment="1">
      <alignment horizontal="center" vertical="center" wrapText="1"/>
    </xf>
    <xf numFmtId="0" fontId="131" fillId="0" borderId="0" xfId="289" applyFont="1" applyAlignment="1">
      <alignment horizontal="center" vertical="center" wrapText="1"/>
    </xf>
    <xf numFmtId="0" fontId="131" fillId="0" borderId="6" xfId="289" applyFont="1" applyBorder="1" applyAlignment="1">
      <alignment horizontal="center" vertical="center" wrapText="1"/>
    </xf>
    <xf numFmtId="0" fontId="131" fillId="0" borderId="7" xfId="289" applyFont="1" applyBorder="1" applyAlignment="1">
      <alignment horizontal="center" vertical="center" wrapText="1"/>
    </xf>
    <xf numFmtId="0" fontId="131" fillId="0" borderId="8" xfId="289" applyFont="1" applyBorder="1" applyAlignment="1">
      <alignment horizontal="center" vertical="center" wrapText="1"/>
    </xf>
    <xf numFmtId="0" fontId="131" fillId="0" borderId="9" xfId="289" applyFont="1" applyBorder="1" applyAlignment="1">
      <alignment horizontal="center" vertical="center" wrapText="1"/>
    </xf>
    <xf numFmtId="0" fontId="150" fillId="23" borderId="23" xfId="289" applyFont="1" applyFill="1" applyBorder="1" applyAlignment="1">
      <alignment horizontal="left" vertical="center" wrapText="1"/>
    </xf>
    <xf numFmtId="0" fontId="150" fillId="23" borderId="24" xfId="289" applyFont="1" applyFill="1" applyBorder="1" applyAlignment="1">
      <alignment horizontal="left" vertical="center" wrapText="1"/>
    </xf>
    <xf numFmtId="0" fontId="150" fillId="23" borderId="25" xfId="289" applyFont="1" applyFill="1" applyBorder="1" applyAlignment="1">
      <alignment horizontal="left" vertical="center" wrapText="1"/>
    </xf>
    <xf numFmtId="0" fontId="162" fillId="0" borderId="35" xfId="289" applyFont="1" applyBorder="1" applyAlignment="1">
      <alignment horizontal="center" vertical="center"/>
    </xf>
    <xf numFmtId="0" fontId="162" fillId="0" borderId="0" xfId="289" applyFont="1" applyAlignment="1">
      <alignment horizontal="center" vertical="center"/>
    </xf>
    <xf numFmtId="0" fontId="162" fillId="0" borderId="6" xfId="289" applyFont="1" applyBorder="1" applyAlignment="1">
      <alignment horizontal="center" vertical="center"/>
    </xf>
    <xf numFmtId="0" fontId="150" fillId="19" borderId="42" xfId="147" applyFont="1" applyFill="1" applyBorder="1" applyAlignment="1">
      <alignment horizontal="center" vertical="center" wrapText="1"/>
    </xf>
    <xf numFmtId="0" fontId="150" fillId="19" borderId="42" xfId="147" applyFont="1" applyFill="1" applyBorder="1" applyAlignment="1">
      <alignment horizontal="center" vertical="center"/>
    </xf>
    <xf numFmtId="0" fontId="150" fillId="19" borderId="49" xfId="147" applyFont="1" applyFill="1" applyBorder="1" applyAlignment="1">
      <alignment horizontal="center" vertical="center"/>
    </xf>
    <xf numFmtId="0" fontId="150" fillId="19" borderId="45" xfId="147" applyFont="1" applyFill="1" applyBorder="1" applyAlignment="1">
      <alignment horizontal="center" vertical="center"/>
    </xf>
    <xf numFmtId="0" fontId="150" fillId="19" borderId="50" xfId="147" applyFont="1" applyFill="1" applyBorder="1" applyAlignment="1">
      <alignment horizontal="center" vertical="center"/>
    </xf>
    <xf numFmtId="0" fontId="150" fillId="19" borderId="28" xfId="147" applyFont="1" applyFill="1" applyBorder="1" applyAlignment="1">
      <alignment horizontal="center" vertical="center"/>
    </xf>
    <xf numFmtId="0" fontId="150" fillId="19" borderId="30" xfId="147" applyFont="1" applyFill="1" applyBorder="1" applyAlignment="1">
      <alignment horizontal="center" vertical="center"/>
    </xf>
    <xf numFmtId="0" fontId="150" fillId="19" borderId="47" xfId="147" applyFont="1" applyFill="1" applyBorder="1" applyAlignment="1">
      <alignment horizontal="center" vertical="center"/>
    </xf>
    <xf numFmtId="0" fontId="150" fillId="19" borderId="5" xfId="147" applyFont="1" applyFill="1" applyBorder="1" applyAlignment="1">
      <alignment horizontal="center" vertical="center"/>
    </xf>
    <xf numFmtId="0" fontId="150" fillId="19" borderId="0" xfId="147" applyFont="1" applyFill="1" applyAlignment="1">
      <alignment horizontal="center" vertical="center"/>
    </xf>
    <xf numFmtId="0" fontId="150" fillId="19" borderId="7" xfId="147" applyFont="1" applyFill="1" applyBorder="1" applyAlignment="1">
      <alignment horizontal="center" vertical="center"/>
    </xf>
    <xf numFmtId="0" fontId="150" fillId="19" borderId="8" xfId="147" applyFont="1" applyFill="1" applyBorder="1" applyAlignment="1">
      <alignment horizontal="center" vertical="center"/>
    </xf>
    <xf numFmtId="0" fontId="152" fillId="0" borderId="46" xfId="147" applyFont="1" applyBorder="1" applyAlignment="1">
      <alignment horizontal="left" vertical="center" wrapText="1"/>
    </xf>
    <xf numFmtId="0" fontId="152" fillId="0" borderId="47" xfId="147" applyFont="1" applyBorder="1" applyAlignment="1">
      <alignment horizontal="left" vertical="center" wrapText="1"/>
    </xf>
    <xf numFmtId="0" fontId="152" fillId="0" borderId="53" xfId="147" applyFont="1" applyBorder="1" applyAlignment="1">
      <alignment horizontal="left" vertical="center" wrapText="1"/>
    </xf>
    <xf numFmtId="0" fontId="152" fillId="0" borderId="20" xfId="147" applyFont="1" applyBorder="1" applyAlignment="1">
      <alignment horizontal="left" vertical="center" wrapText="1"/>
    </xf>
    <xf numFmtId="0" fontId="152" fillId="0" borderId="21" xfId="147" applyFont="1" applyBorder="1" applyAlignment="1">
      <alignment horizontal="left" vertical="center" wrapText="1"/>
    </xf>
    <xf numFmtId="0" fontId="152" fillId="0" borderId="22" xfId="147" applyFont="1" applyBorder="1" applyAlignment="1">
      <alignment horizontal="left" vertical="center" wrapText="1"/>
    </xf>
    <xf numFmtId="1" fontId="153" fillId="9" borderId="42" xfId="147" applyNumberFormat="1" applyFont="1" applyFill="1" applyBorder="1" applyAlignment="1">
      <alignment horizontal="center" vertical="center"/>
    </xf>
    <xf numFmtId="1" fontId="153" fillId="9" borderId="50" xfId="147" applyNumberFormat="1" applyFont="1" applyFill="1" applyBorder="1" applyAlignment="1">
      <alignment horizontal="center" vertical="center"/>
    </xf>
    <xf numFmtId="1" fontId="153" fillId="9" borderId="51" xfId="147" applyNumberFormat="1" applyFont="1" applyFill="1" applyBorder="1" applyAlignment="1">
      <alignment horizontal="center" vertical="center"/>
    </xf>
    <xf numFmtId="1" fontId="153" fillId="0" borderId="42" xfId="147" applyNumberFormat="1" applyFont="1" applyBorder="1" applyAlignment="1">
      <alignment horizontal="center" vertical="center"/>
    </xf>
    <xf numFmtId="1" fontId="153" fillId="0" borderId="50" xfId="147" applyNumberFormat="1" applyFont="1" applyBorder="1" applyAlignment="1">
      <alignment horizontal="center" vertical="center"/>
    </xf>
    <xf numFmtId="1" fontId="153" fillId="0" borderId="51" xfId="147" applyNumberFormat="1" applyFont="1" applyBorder="1" applyAlignment="1">
      <alignment horizontal="center" vertical="center"/>
    </xf>
    <xf numFmtId="0" fontId="152" fillId="10" borderId="42" xfId="147" applyFont="1" applyFill="1" applyBorder="1" applyAlignment="1">
      <alignment horizontal="left" vertical="center" wrapText="1"/>
    </xf>
    <xf numFmtId="0" fontId="156" fillId="0" borderId="12" xfId="143" applyFont="1" applyBorder="1" applyAlignment="1">
      <alignment horizontal="center" vertical="center" wrapText="1"/>
    </xf>
    <xf numFmtId="0" fontId="156" fillId="0" borderId="28" xfId="143" applyFont="1" applyBorder="1" applyAlignment="1">
      <alignment horizontal="center" vertical="center" wrapText="1"/>
    </xf>
    <xf numFmtId="0" fontId="157" fillId="0" borderId="49" xfId="281" applyFont="1" applyBorder="1" applyAlignment="1" applyProtection="1">
      <alignment horizontal="center" vertical="center"/>
      <protection locked="0"/>
    </xf>
    <xf numFmtId="0" fontId="157" fillId="0" borderId="28" xfId="281" applyFont="1" applyBorder="1" applyAlignment="1" applyProtection="1">
      <alignment horizontal="center" vertical="center"/>
      <protection locked="0"/>
    </xf>
    <xf numFmtId="0" fontId="156" fillId="0" borderId="15" xfId="147" applyFont="1" applyBorder="1" applyAlignment="1">
      <alignment horizontal="center" vertical="center" wrapText="1"/>
    </xf>
    <xf numFmtId="0" fontId="156" fillId="0" borderId="17" xfId="147" applyFont="1" applyBorder="1" applyAlignment="1">
      <alignment horizontal="center" vertical="center" wrapText="1"/>
    </xf>
    <xf numFmtId="0" fontId="156" fillId="0" borderId="15" xfId="143" applyFont="1" applyBorder="1" applyAlignment="1">
      <alignment horizontal="center" vertical="center" wrapText="1"/>
    </xf>
    <xf numFmtId="0" fontId="156" fillId="0" borderId="17" xfId="143" applyFont="1" applyBorder="1" applyAlignment="1">
      <alignment horizontal="center" vertical="center" wrapText="1"/>
    </xf>
    <xf numFmtId="0" fontId="156" fillId="0" borderId="32" xfId="281" applyFont="1" applyBorder="1" applyAlignment="1">
      <alignment horizontal="center" vertical="center" wrapText="1"/>
    </xf>
    <xf numFmtId="0" fontId="156" fillId="0" borderId="17" xfId="281" applyFont="1" applyBorder="1" applyAlignment="1">
      <alignment horizontal="center" vertical="center" wrapText="1"/>
    </xf>
    <xf numFmtId="0" fontId="156" fillId="0" borderId="12" xfId="147" applyFont="1" applyBorder="1" applyAlignment="1">
      <alignment horizontal="center" vertical="center" wrapText="1"/>
    </xf>
    <xf numFmtId="0" fontId="156" fillId="0" borderId="28" xfId="147" applyFont="1" applyBorder="1" applyAlignment="1">
      <alignment horizontal="center" vertical="center" wrapText="1"/>
    </xf>
    <xf numFmtId="0" fontId="151" fillId="0" borderId="12" xfId="147" applyFont="1" applyBorder="1" applyAlignment="1" applyProtection="1">
      <alignment horizontal="left" vertical="center"/>
      <protection locked="0"/>
    </xf>
    <xf numFmtId="0" fontId="151" fillId="0" borderId="45" xfId="147" applyFont="1" applyBorder="1" applyAlignment="1" applyProtection="1">
      <alignment horizontal="left" vertical="center"/>
      <protection locked="0"/>
    </xf>
    <xf numFmtId="0" fontId="151" fillId="0" borderId="28" xfId="147" applyFont="1" applyBorder="1" applyAlignment="1" applyProtection="1">
      <alignment horizontal="left" vertical="center"/>
      <protection locked="0"/>
    </xf>
    <xf numFmtId="0" fontId="131" fillId="0" borderId="2" xfId="292" applyFont="1" applyBorder="1" applyAlignment="1">
      <alignment horizontal="center" vertical="center" wrapText="1"/>
    </xf>
    <xf numFmtId="0" fontId="131" fillId="0" borderId="3" xfId="292" applyFont="1" applyBorder="1" applyAlignment="1">
      <alignment horizontal="center" vertical="center" wrapText="1"/>
    </xf>
    <xf numFmtId="0" fontId="131" fillId="0" borderId="4" xfId="292" applyFont="1" applyBorder="1" applyAlignment="1">
      <alignment horizontal="center" vertical="center" wrapText="1"/>
    </xf>
    <xf numFmtId="0" fontId="131" fillId="0" borderId="5" xfId="292" applyFont="1" applyBorder="1" applyAlignment="1">
      <alignment horizontal="center" vertical="center" wrapText="1"/>
    </xf>
    <xf numFmtId="0" fontId="131" fillId="0" borderId="0" xfId="292" applyFont="1" applyAlignment="1">
      <alignment horizontal="center" vertical="center" wrapText="1"/>
    </xf>
    <xf numFmtId="0" fontId="131" fillId="0" borderId="6" xfId="292" applyFont="1" applyBorder="1" applyAlignment="1">
      <alignment horizontal="center" vertical="center" wrapText="1"/>
    </xf>
    <xf numFmtId="0" fontId="131" fillId="0" borderId="7" xfId="292" applyFont="1" applyBorder="1" applyAlignment="1">
      <alignment horizontal="center" vertical="center" wrapText="1"/>
    </xf>
    <xf numFmtId="0" fontId="131" fillId="0" borderId="8" xfId="292" applyFont="1" applyBorder="1" applyAlignment="1">
      <alignment horizontal="center" vertical="center" wrapText="1"/>
    </xf>
    <xf numFmtId="0" fontId="131" fillId="0" borderId="9" xfId="292" applyFont="1" applyBorder="1" applyAlignment="1">
      <alignment horizontal="center" vertical="center" wrapText="1"/>
    </xf>
    <xf numFmtId="0" fontId="137" fillId="0" borderId="36" xfId="293" applyFont="1" applyBorder="1" applyAlignment="1">
      <alignment horizontal="center" vertical="center" wrapText="1"/>
    </xf>
    <xf numFmtId="0" fontId="137" fillId="0" borderId="37" xfId="293" applyFont="1" applyBorder="1" applyAlignment="1">
      <alignment horizontal="center" vertical="center"/>
    </xf>
    <xf numFmtId="0" fontId="137" fillId="0" borderId="38" xfId="293" applyFont="1" applyBorder="1" applyAlignment="1">
      <alignment horizontal="center" vertical="center"/>
    </xf>
    <xf numFmtId="0" fontId="137" fillId="0" borderId="39" xfId="293" applyFont="1" applyBorder="1" applyAlignment="1">
      <alignment horizontal="center" vertical="center"/>
    </xf>
    <xf numFmtId="0" fontId="137" fillId="0" borderId="40" xfId="293" applyFont="1" applyBorder="1" applyAlignment="1">
      <alignment horizontal="center" vertical="center"/>
    </xf>
    <xf numFmtId="0" fontId="137" fillId="0" borderId="41" xfId="293" applyFont="1" applyBorder="1" applyAlignment="1">
      <alignment horizontal="center" vertical="center"/>
    </xf>
    <xf numFmtId="0" fontId="162" fillId="0" borderId="23" xfId="289" applyFont="1" applyBorder="1" applyAlignment="1">
      <alignment horizontal="center" vertical="center"/>
    </xf>
    <xf numFmtId="0" fontId="162" fillId="0" borderId="24" xfId="289" applyFont="1" applyBorder="1" applyAlignment="1">
      <alignment horizontal="center" vertical="center"/>
    </xf>
    <xf numFmtId="0" fontId="162" fillId="0" borderId="25" xfId="289" applyFont="1" applyBorder="1" applyAlignment="1">
      <alignment horizontal="center" vertical="center"/>
    </xf>
    <xf numFmtId="0" fontId="137" fillId="0" borderId="36" xfId="290" applyFont="1" applyBorder="1" applyAlignment="1">
      <alignment horizontal="center" vertical="center" wrapText="1"/>
    </xf>
    <xf numFmtId="0" fontId="137" fillId="0" borderId="37" xfId="290" applyFont="1" applyBorder="1" applyAlignment="1">
      <alignment horizontal="center" vertical="center"/>
    </xf>
    <xf numFmtId="0" fontId="137" fillId="0" borderId="38" xfId="290" applyFont="1" applyBorder="1" applyAlignment="1">
      <alignment horizontal="center" vertical="center"/>
    </xf>
    <xf numFmtId="0" fontId="137" fillId="0" borderId="39" xfId="290" applyFont="1" applyBorder="1" applyAlignment="1">
      <alignment horizontal="center" vertical="center"/>
    </xf>
    <xf numFmtId="0" fontId="137" fillId="0" borderId="40" xfId="290" applyFont="1" applyBorder="1" applyAlignment="1">
      <alignment horizontal="center" vertical="center"/>
    </xf>
    <xf numFmtId="0" fontId="137" fillId="0" borderId="41" xfId="290" applyFont="1" applyBorder="1" applyAlignment="1">
      <alignment horizontal="center" vertical="center"/>
    </xf>
    <xf numFmtId="0" fontId="150" fillId="23" borderId="5" xfId="292" applyFont="1" applyFill="1" applyBorder="1" applyAlignment="1">
      <alignment horizontal="left" vertical="center" wrapText="1"/>
    </xf>
    <xf numFmtId="0" fontId="150" fillId="23" borderId="0" xfId="292" applyFont="1" applyFill="1" applyAlignment="1">
      <alignment horizontal="left" vertical="center" wrapText="1"/>
    </xf>
    <xf numFmtId="0" fontId="162" fillId="0" borderId="7" xfId="292" applyFont="1" applyBorder="1" applyAlignment="1">
      <alignment horizontal="center" vertical="center"/>
    </xf>
    <xf numFmtId="0" fontId="162" fillId="0" borderId="8" xfId="292" applyFont="1" applyBorder="1" applyAlignment="1">
      <alignment horizontal="center" vertical="center"/>
    </xf>
    <xf numFmtId="0" fontId="162" fillId="0" borderId="23" xfId="292" applyFont="1" applyBorder="1" applyAlignment="1">
      <alignment horizontal="center" vertical="center"/>
    </xf>
    <xf numFmtId="0" fontId="162" fillId="0" borderId="24" xfId="292" applyFont="1" applyBorder="1" applyAlignment="1">
      <alignment horizontal="center" vertical="center"/>
    </xf>
    <xf numFmtId="0" fontId="162" fillId="0" borderId="25" xfId="292" applyFont="1" applyBorder="1" applyAlignment="1">
      <alignment horizontal="center" vertical="center"/>
    </xf>
    <xf numFmtId="0" fontId="162" fillId="0" borderId="74" xfId="292" applyFont="1" applyBorder="1" applyAlignment="1">
      <alignment horizontal="center" vertical="center"/>
    </xf>
    <xf numFmtId="0" fontId="162" fillId="0" borderId="3" xfId="292" applyFont="1" applyBorder="1" applyAlignment="1">
      <alignment horizontal="center" vertical="center"/>
    </xf>
    <xf numFmtId="0" fontId="162" fillId="0" borderId="4" xfId="292" applyFont="1" applyBorder="1" applyAlignment="1">
      <alignment horizontal="center" vertical="center"/>
    </xf>
    <xf numFmtId="0" fontId="0" fillId="0" borderId="0" xfId="0" applyAlignment="1">
      <alignment horizontal="center"/>
    </xf>
    <xf numFmtId="0" fontId="150" fillId="23" borderId="5" xfId="289" applyFont="1" applyFill="1" applyBorder="1" applyAlignment="1">
      <alignment horizontal="left" vertical="center" wrapText="1"/>
    </xf>
    <xf numFmtId="0" fontId="150" fillId="23" borderId="0" xfId="289" applyFont="1" applyFill="1" applyAlignment="1">
      <alignment horizontal="left" vertical="center" wrapText="1"/>
    </xf>
    <xf numFmtId="0" fontId="162" fillId="0" borderId="2" xfId="289" applyFont="1" applyBorder="1" applyAlignment="1">
      <alignment horizontal="center" vertical="center"/>
    </xf>
    <xf numFmtId="0" fontId="162" fillId="0" borderId="3" xfId="289" applyFont="1" applyBorder="1" applyAlignment="1">
      <alignment horizontal="center" vertical="center"/>
    </xf>
    <xf numFmtId="0" fontId="162" fillId="0" borderId="4" xfId="289" applyFont="1" applyBorder="1" applyAlignment="1">
      <alignment horizontal="center" vertical="center"/>
    </xf>
    <xf numFmtId="0" fontId="162" fillId="0" borderId="5" xfId="289" applyFont="1" applyBorder="1" applyAlignment="1">
      <alignment horizontal="center" vertical="center"/>
    </xf>
    <xf numFmtId="0" fontId="149" fillId="23" borderId="23" xfId="288" applyFont="1" applyFill="1" applyBorder="1" applyAlignment="1">
      <alignment horizontal="left" vertical="center"/>
    </xf>
    <xf numFmtId="0" fontId="149" fillId="23" borderId="24" xfId="288" applyFont="1" applyFill="1" applyBorder="1" applyAlignment="1">
      <alignment horizontal="left" vertical="center"/>
    </xf>
    <xf numFmtId="0" fontId="161" fillId="0" borderId="12" xfId="286" applyFont="1" applyBorder="1" applyAlignment="1">
      <alignment horizontal="left" vertical="center"/>
    </xf>
    <xf numFmtId="0" fontId="161" fillId="0" borderId="45" xfId="286" applyFont="1" applyBorder="1" applyAlignment="1">
      <alignment horizontal="left" vertical="center"/>
    </xf>
    <xf numFmtId="0" fontId="161" fillId="0" borderId="50" xfId="286" applyFont="1" applyBorder="1" applyAlignment="1">
      <alignment horizontal="left" vertical="center"/>
    </xf>
    <xf numFmtId="0" fontId="161" fillId="0" borderId="42" xfId="286" quotePrefix="1" applyFont="1" applyBorder="1" applyAlignment="1">
      <alignment horizontal="center" vertical="center"/>
    </xf>
    <xf numFmtId="0" fontId="161" fillId="0" borderId="42" xfId="286" applyFont="1" applyBorder="1" applyAlignment="1">
      <alignment horizontal="center" vertical="center"/>
    </xf>
    <xf numFmtId="0" fontId="161" fillId="0" borderId="50" xfId="286" applyFont="1" applyBorder="1" applyAlignment="1">
      <alignment horizontal="left" vertical="center" wrapText="1"/>
    </xf>
    <xf numFmtId="0" fontId="161" fillId="0" borderId="42" xfId="286" applyFont="1" applyBorder="1" applyAlignment="1">
      <alignment horizontal="left" vertical="center" wrapText="1"/>
    </xf>
    <xf numFmtId="0" fontId="161" fillId="0" borderId="51" xfId="286" applyFont="1" applyBorder="1" applyAlignment="1">
      <alignment horizontal="left" vertical="center" wrapText="1"/>
    </xf>
    <xf numFmtId="0" fontId="161" fillId="0" borderId="13" xfId="286" applyFont="1" applyBorder="1" applyAlignment="1">
      <alignment horizontal="left" vertical="center"/>
    </xf>
    <xf numFmtId="0" fontId="161" fillId="0" borderId="14" xfId="286" applyFont="1" applyBorder="1" applyAlignment="1">
      <alignment horizontal="left" vertical="center"/>
    </xf>
    <xf numFmtId="0" fontId="161" fillId="0" borderId="27" xfId="286" applyFont="1" applyBorder="1" applyAlignment="1">
      <alignment horizontal="left" vertical="center"/>
    </xf>
    <xf numFmtId="0" fontId="161" fillId="0" borderId="44" xfId="286" quotePrefix="1" applyFont="1" applyBorder="1" applyAlignment="1">
      <alignment horizontal="center" vertical="center"/>
    </xf>
    <xf numFmtId="0" fontId="161" fillId="0" borderId="44" xfId="286" applyFont="1" applyBorder="1" applyAlignment="1">
      <alignment horizontal="center" vertical="center"/>
    </xf>
    <xf numFmtId="0" fontId="161" fillId="0" borderId="27" xfId="286" applyFont="1" applyBorder="1" applyAlignment="1">
      <alignment horizontal="left" vertical="center" wrapText="1"/>
    </xf>
    <xf numFmtId="0" fontId="161" fillId="0" borderId="44" xfId="286" applyFont="1" applyBorder="1" applyAlignment="1">
      <alignment horizontal="left" vertical="center" wrapText="1"/>
    </xf>
    <xf numFmtId="0" fontId="161" fillId="0" borderId="48" xfId="286" applyFont="1" applyBorder="1" applyAlignment="1">
      <alignment horizontal="left" vertical="center" wrapText="1"/>
    </xf>
    <xf numFmtId="0" fontId="192" fillId="0" borderId="12" xfId="287" applyFont="1" applyBorder="1" applyAlignment="1">
      <alignment horizontal="left" vertical="center"/>
    </xf>
    <xf numFmtId="0" fontId="192" fillId="0" borderId="45" xfId="287" applyFont="1" applyBorder="1" applyAlignment="1">
      <alignment horizontal="left" vertical="center"/>
    </xf>
    <xf numFmtId="0" fontId="192" fillId="0" borderId="50" xfId="287" applyFont="1" applyBorder="1" applyAlignment="1">
      <alignment horizontal="left" vertical="center"/>
    </xf>
    <xf numFmtId="0" fontId="161" fillId="0" borderId="12" xfId="287" applyFont="1" applyBorder="1" applyAlignment="1">
      <alignment horizontal="left" vertical="center"/>
    </xf>
    <xf numFmtId="0" fontId="161" fillId="0" borderId="45" xfId="287" applyFont="1" applyBorder="1" applyAlignment="1">
      <alignment horizontal="left" vertical="center"/>
    </xf>
    <xf numFmtId="0" fontId="161" fillId="0" borderId="50" xfId="287" applyFont="1" applyBorder="1" applyAlignment="1">
      <alignment horizontal="left" vertical="center"/>
    </xf>
    <xf numFmtId="0" fontId="161" fillId="0" borderId="31" xfId="286" applyFont="1" applyBorder="1" applyAlignment="1">
      <alignment horizontal="left" vertical="center"/>
    </xf>
    <xf numFmtId="0" fontId="161" fillId="0" borderId="21" xfId="286" applyFont="1" applyBorder="1" applyAlignment="1">
      <alignment horizontal="left" vertical="center"/>
    </xf>
    <xf numFmtId="0" fontId="161" fillId="0" borderId="22" xfId="286" applyFont="1" applyBorder="1" applyAlignment="1">
      <alignment horizontal="left" vertical="center"/>
    </xf>
    <xf numFmtId="0" fontId="161" fillId="0" borderId="1" xfId="286" quotePrefix="1" applyFont="1" applyBorder="1" applyAlignment="1">
      <alignment horizontal="center" vertical="center"/>
    </xf>
    <xf numFmtId="0" fontId="161" fillId="0" borderId="1" xfId="286" applyFont="1" applyBorder="1" applyAlignment="1">
      <alignment horizontal="center" vertical="center"/>
    </xf>
    <xf numFmtId="0" fontId="161" fillId="0" borderId="22" xfId="286" applyFont="1" applyBorder="1" applyAlignment="1">
      <alignment horizontal="left" vertical="center" wrapText="1"/>
    </xf>
    <xf numFmtId="0" fontId="161" fillId="0" borderId="1" xfId="286" applyFont="1" applyBorder="1" applyAlignment="1">
      <alignment horizontal="left" vertical="center" wrapText="1"/>
    </xf>
    <xf numFmtId="0" fontId="161" fillId="0" borderId="73" xfId="286" applyFont="1" applyBorder="1" applyAlignment="1">
      <alignment horizontal="left" vertical="center" wrapText="1"/>
    </xf>
    <xf numFmtId="0" fontId="159" fillId="6" borderId="13" xfId="147" applyFont="1" applyFill="1" applyBorder="1" applyAlignment="1">
      <alignment horizontal="left" vertical="center" wrapText="1"/>
    </xf>
    <xf numFmtId="0" fontId="159" fillId="6" borderId="14" xfId="147" applyFont="1" applyFill="1" applyBorder="1" applyAlignment="1">
      <alignment horizontal="left" vertical="center" wrapText="1"/>
    </xf>
    <xf numFmtId="0" fontId="159" fillId="6" borderId="27" xfId="147" applyFont="1" applyFill="1" applyBorder="1" applyAlignment="1">
      <alignment horizontal="left" vertical="center" wrapText="1"/>
    </xf>
    <xf numFmtId="2" fontId="136" fillId="12" borderId="44" xfId="147" applyNumberFormat="1" applyFont="1" applyFill="1" applyBorder="1" applyAlignment="1">
      <alignment horizontal="center" vertical="center"/>
    </xf>
    <xf numFmtId="0" fontId="159" fillId="6" borderId="44" xfId="147" applyFont="1" applyFill="1" applyBorder="1" applyAlignment="1">
      <alignment horizontal="center" vertical="center" wrapText="1"/>
    </xf>
    <xf numFmtId="0" fontId="159" fillId="6" borderId="48" xfId="147" applyFont="1" applyFill="1" applyBorder="1" applyAlignment="1">
      <alignment horizontal="center" vertical="center" wrapText="1"/>
    </xf>
    <xf numFmtId="0" fontId="149" fillId="19" borderId="57" xfId="286" applyFont="1" applyFill="1" applyBorder="1" applyAlignment="1">
      <alignment horizontal="left" vertical="center"/>
    </xf>
    <xf numFmtId="0" fontId="149" fillId="19" borderId="58" xfId="286" applyFont="1" applyFill="1" applyBorder="1" applyAlignment="1">
      <alignment horizontal="left" vertical="center"/>
    </xf>
    <xf numFmtId="0" fontId="149" fillId="19" borderId="59" xfId="286" applyFont="1" applyFill="1" applyBorder="1" applyAlignment="1">
      <alignment horizontal="left" vertical="center"/>
    </xf>
    <xf numFmtId="0" fontId="150" fillId="19" borderId="60" xfId="286" applyFont="1" applyFill="1" applyBorder="1" applyAlignment="1">
      <alignment horizontal="center" vertical="center"/>
    </xf>
    <xf numFmtId="0" fontId="150" fillId="19" borderId="55" xfId="286" applyFont="1" applyFill="1" applyBorder="1" applyAlignment="1">
      <alignment horizontal="center" vertical="center"/>
    </xf>
    <xf numFmtId="0" fontId="150" fillId="19" borderId="61" xfId="286" applyFont="1" applyFill="1" applyBorder="1" applyAlignment="1">
      <alignment horizontal="center" vertical="center"/>
    </xf>
    <xf numFmtId="0" fontId="150" fillId="19" borderId="54" xfId="286" applyFont="1" applyFill="1" applyBorder="1" applyAlignment="1">
      <alignment horizontal="center" vertical="center"/>
    </xf>
    <xf numFmtId="0" fontId="150" fillId="19" borderId="56" xfId="286" applyFont="1" applyFill="1" applyBorder="1" applyAlignment="1">
      <alignment horizontal="center" vertical="center"/>
    </xf>
    <xf numFmtId="0" fontId="159" fillId="0" borderId="12" xfId="147" applyFont="1" applyBorder="1" applyAlignment="1">
      <alignment horizontal="left" vertical="center" wrapText="1"/>
    </xf>
    <xf numFmtId="0" fontId="159" fillId="0" borderId="45" xfId="147" applyFont="1" applyBorder="1" applyAlignment="1">
      <alignment horizontal="left" vertical="center" wrapText="1"/>
    </xf>
    <xf numFmtId="0" fontId="159" fillId="0" borderId="50" xfId="147" applyFont="1" applyBorder="1" applyAlignment="1">
      <alignment horizontal="left" vertical="center" wrapText="1"/>
    </xf>
    <xf numFmtId="2" fontId="159" fillId="12" borderId="42" xfId="147" applyNumberFormat="1" applyFont="1" applyFill="1" applyBorder="1" applyAlignment="1">
      <alignment horizontal="center" vertical="center"/>
    </xf>
    <xf numFmtId="0" fontId="159" fillId="0" borderId="42" xfId="147" applyFont="1" applyBorder="1" applyAlignment="1">
      <alignment horizontal="center" vertical="center" wrapText="1"/>
    </xf>
    <xf numFmtId="0" fontId="159" fillId="0" borderId="51" xfId="147" applyFont="1" applyBorder="1" applyAlignment="1">
      <alignment horizontal="center" vertical="center" wrapText="1"/>
    </xf>
    <xf numFmtId="1" fontId="160" fillId="12" borderId="42" xfId="147" applyNumberFormat="1" applyFont="1" applyFill="1" applyBorder="1" applyAlignment="1">
      <alignment horizontal="center" vertical="center"/>
    </xf>
    <xf numFmtId="0" fontId="159" fillId="0" borderId="31" xfId="147" applyFont="1" applyBorder="1" applyAlignment="1">
      <alignment horizontal="left" vertical="center" wrapText="1"/>
    </xf>
    <xf numFmtId="0" fontId="159" fillId="0" borderId="21" xfId="147" applyFont="1" applyBorder="1" applyAlignment="1">
      <alignment horizontal="left" vertical="center" wrapText="1"/>
    </xf>
    <xf numFmtId="0" fontId="159" fillId="0" borderId="22" xfId="147" applyFont="1" applyBorder="1" applyAlignment="1">
      <alignment horizontal="left" vertical="center" wrapText="1"/>
    </xf>
    <xf numFmtId="2" fontId="160" fillId="13" borderId="49" xfId="147" applyNumberFormat="1" applyFont="1" applyFill="1" applyBorder="1" applyAlignment="1">
      <alignment horizontal="center" vertical="center"/>
    </xf>
    <xf numFmtId="2" fontId="160" fillId="13" borderId="45" xfId="147" applyNumberFormat="1" applyFont="1" applyFill="1" applyBorder="1" applyAlignment="1">
      <alignment horizontal="center" vertical="center"/>
    </xf>
    <xf numFmtId="2" fontId="160" fillId="13" borderId="50" xfId="147" applyNumberFormat="1" applyFont="1" applyFill="1" applyBorder="1" applyAlignment="1">
      <alignment horizontal="center" vertical="center"/>
    </xf>
    <xf numFmtId="0" fontId="159" fillId="0" borderId="30" xfId="147" applyFont="1" applyBorder="1" applyAlignment="1">
      <alignment horizontal="left" vertical="center" wrapText="1"/>
    </xf>
    <xf numFmtId="0" fontId="159" fillId="0" borderId="47" xfId="147" applyFont="1" applyBorder="1" applyAlignment="1">
      <alignment horizontal="left" vertical="center" wrapText="1"/>
    </xf>
    <xf numFmtId="0" fontId="159" fillId="0" borderId="53" xfId="147" applyFont="1" applyBorder="1" applyAlignment="1">
      <alignment horizontal="left" vertical="center" wrapText="1"/>
    </xf>
    <xf numFmtId="2" fontId="160" fillId="12" borderId="42" xfId="147" applyNumberFormat="1" applyFont="1" applyFill="1" applyBorder="1" applyAlignment="1">
      <alignment horizontal="center" vertical="center"/>
    </xf>
    <xf numFmtId="0" fontId="159" fillId="0" borderId="52" xfId="147" applyFont="1" applyBorder="1" applyAlignment="1">
      <alignment horizontal="center" vertical="center" wrapText="1"/>
    </xf>
    <xf numFmtId="0" fontId="159" fillId="0" borderId="49" xfId="147" applyFont="1" applyBorder="1" applyAlignment="1">
      <alignment horizontal="center" vertical="center" wrapText="1"/>
    </xf>
    <xf numFmtId="0" fontId="159" fillId="0" borderId="45" xfId="147" applyFont="1" applyBorder="1" applyAlignment="1">
      <alignment horizontal="center" vertical="center" wrapText="1"/>
    </xf>
    <xf numFmtId="0" fontId="159" fillId="0" borderId="50" xfId="147" applyFont="1" applyBorder="1" applyAlignment="1">
      <alignment horizontal="center" vertical="center" wrapText="1"/>
    </xf>
    <xf numFmtId="2" fontId="160" fillId="12" borderId="49" xfId="147" applyNumberFormat="1" applyFont="1" applyFill="1" applyBorder="1" applyAlignment="1">
      <alignment horizontal="center" vertical="center"/>
    </xf>
    <xf numFmtId="2" fontId="160" fillId="12" borderId="45" xfId="147" applyNumberFormat="1" applyFont="1" applyFill="1" applyBorder="1" applyAlignment="1">
      <alignment horizontal="center" vertical="center"/>
    </xf>
    <xf numFmtId="2" fontId="160" fillId="12" borderId="50" xfId="147" applyNumberFormat="1" applyFont="1" applyFill="1" applyBorder="1" applyAlignment="1">
      <alignment horizontal="center" vertical="center"/>
    </xf>
    <xf numFmtId="0" fontId="149" fillId="19" borderId="2" xfId="147" applyFont="1" applyFill="1" applyBorder="1" applyAlignment="1">
      <alignment horizontal="left" vertical="center"/>
    </xf>
    <xf numFmtId="0" fontId="149" fillId="19" borderId="3" xfId="147" applyFont="1" applyFill="1" applyBorder="1" applyAlignment="1">
      <alignment horizontal="left" vertical="center"/>
    </xf>
    <xf numFmtId="0" fontId="149" fillId="19" borderId="4" xfId="147" applyFont="1" applyFill="1" applyBorder="1" applyAlignment="1">
      <alignment horizontal="left" vertical="center"/>
    </xf>
    <xf numFmtId="0" fontId="159" fillId="0" borderId="15" xfId="147" applyFont="1" applyBorder="1" applyAlignment="1">
      <alignment horizontal="left" vertical="center" wrapText="1"/>
    </xf>
    <xf numFmtId="0" fontId="159" fillId="0" borderId="16" xfId="147" applyFont="1" applyBorder="1" applyAlignment="1">
      <alignment horizontal="left" vertical="center" wrapText="1"/>
    </xf>
    <xf numFmtId="0" fontId="159" fillId="0" borderId="33" xfId="147" applyFont="1" applyBorder="1" applyAlignment="1">
      <alignment horizontal="left" vertical="center" wrapText="1"/>
    </xf>
    <xf numFmtId="2" fontId="160" fillId="12" borderId="10" xfId="147" applyNumberFormat="1" applyFont="1" applyFill="1" applyBorder="1" applyAlignment="1">
      <alignment horizontal="center" vertical="center"/>
    </xf>
    <xf numFmtId="0" fontId="159" fillId="0" borderId="10" xfId="147" applyFont="1" applyBorder="1" applyAlignment="1">
      <alignment horizontal="center" vertical="center" wrapText="1"/>
    </xf>
    <xf numFmtId="0" fontId="159" fillId="0" borderId="29" xfId="147" applyFont="1" applyBorder="1" applyAlignment="1">
      <alignment horizontal="center" vertical="center" wrapText="1"/>
    </xf>
    <xf numFmtId="2" fontId="160" fillId="12" borderId="1" xfId="147" applyNumberFormat="1" applyFont="1" applyFill="1" applyBorder="1" applyAlignment="1">
      <alignment horizontal="center" vertical="center"/>
    </xf>
    <xf numFmtId="0" fontId="152" fillId="10" borderId="26" xfId="147" applyFont="1" applyFill="1" applyBorder="1" applyAlignment="1">
      <alignment horizontal="left" vertical="center" wrapText="1"/>
    </xf>
    <xf numFmtId="0" fontId="152" fillId="10" borderId="14" xfId="147" applyFont="1" applyFill="1" applyBorder="1" applyAlignment="1">
      <alignment horizontal="left" vertical="center" wrapText="1"/>
    </xf>
    <xf numFmtId="0" fontId="152" fillId="10" borderId="27" xfId="147" applyFont="1" applyFill="1" applyBorder="1" applyAlignment="1">
      <alignment horizontal="left" vertical="center" wrapText="1"/>
    </xf>
    <xf numFmtId="1" fontId="152" fillId="11" borderId="26" xfId="147" applyNumberFormat="1" applyFont="1" applyFill="1" applyBorder="1" applyAlignment="1">
      <alignment horizontal="center" vertical="center"/>
    </xf>
    <xf numFmtId="1" fontId="152" fillId="11" borderId="27" xfId="147" applyNumberFormat="1" applyFont="1" applyFill="1" applyBorder="1" applyAlignment="1">
      <alignment horizontal="center" vertical="center"/>
    </xf>
    <xf numFmtId="1" fontId="153" fillId="15" borderId="42" xfId="147" applyNumberFormat="1" applyFont="1" applyFill="1" applyBorder="1" applyAlignment="1">
      <alignment horizontal="center" vertical="center"/>
    </xf>
    <xf numFmtId="1" fontId="153" fillId="15" borderId="50" xfId="147" applyNumberFormat="1" applyFont="1" applyFill="1" applyBorder="1" applyAlignment="1">
      <alignment horizontal="center" vertical="center"/>
    </xf>
    <xf numFmtId="1" fontId="153" fillId="15" borderId="51" xfId="147" applyNumberFormat="1" applyFont="1" applyFill="1" applyBorder="1" applyAlignment="1">
      <alignment horizontal="center" vertical="center"/>
    </xf>
    <xf numFmtId="2" fontId="153" fillId="9" borderId="50" xfId="147" applyNumberFormat="1" applyFont="1" applyFill="1" applyBorder="1" applyAlignment="1">
      <alignment horizontal="center" vertical="center"/>
    </xf>
    <xf numFmtId="2" fontId="153" fillId="9" borderId="51" xfId="147" applyNumberFormat="1" applyFont="1" applyFill="1" applyBorder="1" applyAlignment="1">
      <alignment horizontal="center" vertical="center"/>
    </xf>
    <xf numFmtId="1" fontId="153" fillId="8" borderId="50" xfId="147" applyNumberFormat="1" applyFont="1" applyFill="1" applyBorder="1" applyAlignment="1">
      <alignment horizontal="center" vertical="center"/>
    </xf>
    <xf numFmtId="1" fontId="153" fillId="8" borderId="42" xfId="147" applyNumberFormat="1" applyFont="1" applyFill="1" applyBorder="1" applyAlignment="1">
      <alignment horizontal="center" vertical="center"/>
    </xf>
    <xf numFmtId="1" fontId="153" fillId="8" borderId="51" xfId="147" applyNumberFormat="1" applyFont="1" applyFill="1" applyBorder="1" applyAlignment="1">
      <alignment horizontal="center" vertical="center"/>
    </xf>
    <xf numFmtId="2" fontId="153" fillId="8" borderId="42" xfId="147" applyNumberFormat="1" applyFont="1" applyFill="1" applyBorder="1" applyAlignment="1">
      <alignment horizontal="center" vertical="center"/>
    </xf>
    <xf numFmtId="2" fontId="153" fillId="8" borderId="50" xfId="147" applyNumberFormat="1" applyFont="1" applyFill="1" applyBorder="1" applyAlignment="1">
      <alignment horizontal="center" vertical="center"/>
    </xf>
    <xf numFmtId="2" fontId="153" fillId="8" borderId="51" xfId="147" applyNumberFormat="1" applyFont="1" applyFill="1" applyBorder="1" applyAlignment="1">
      <alignment horizontal="center" vertical="center"/>
    </xf>
    <xf numFmtId="2" fontId="153" fillId="9" borderId="49" xfId="147" applyNumberFormat="1" applyFont="1" applyFill="1" applyBorder="1" applyAlignment="1">
      <alignment horizontal="center" vertical="center"/>
    </xf>
    <xf numFmtId="2" fontId="153" fillId="9" borderId="45" xfId="147" applyNumberFormat="1" applyFont="1" applyFill="1" applyBorder="1" applyAlignment="1">
      <alignment horizontal="center" vertical="center"/>
    </xf>
    <xf numFmtId="2" fontId="153" fillId="0" borderId="42" xfId="147" applyNumberFormat="1" applyFont="1" applyBorder="1" applyAlignment="1">
      <alignment horizontal="center" vertical="center"/>
    </xf>
    <xf numFmtId="2" fontId="153" fillId="0" borderId="50" xfId="147" applyNumberFormat="1" applyFont="1" applyBorder="1" applyAlignment="1">
      <alignment horizontal="center" vertical="center"/>
    </xf>
    <xf numFmtId="2" fontId="153" fillId="0" borderId="51" xfId="147" applyNumberFormat="1" applyFont="1" applyBorder="1" applyAlignment="1">
      <alignment horizontal="center" vertical="center"/>
    </xf>
    <xf numFmtId="0" fontId="150" fillId="19" borderId="53" xfId="147" applyFont="1" applyFill="1" applyBorder="1" applyAlignment="1">
      <alignment horizontal="center" vertical="center"/>
    </xf>
    <xf numFmtId="0" fontId="150" fillId="19" borderId="19" xfId="147" applyFont="1" applyFill="1" applyBorder="1" applyAlignment="1">
      <alignment horizontal="center" vertical="center"/>
    </xf>
    <xf numFmtId="0" fontId="150" fillId="19" borderId="31" xfId="147" applyFont="1" applyFill="1" applyBorder="1" applyAlignment="1">
      <alignment horizontal="center" vertical="center"/>
    </xf>
    <xf numFmtId="0" fontId="150" fillId="19" borderId="21" xfId="147" applyFont="1" applyFill="1" applyBorder="1" applyAlignment="1">
      <alignment horizontal="center" vertical="center"/>
    </xf>
    <xf numFmtId="0" fontId="150" fillId="19" borderId="22" xfId="147" applyFont="1" applyFill="1" applyBorder="1" applyAlignment="1">
      <alignment horizontal="center" vertical="center"/>
    </xf>
    <xf numFmtId="0" fontId="170" fillId="16" borderId="23" xfId="147" applyFont="1" applyFill="1" applyBorder="1" applyAlignment="1" applyProtection="1">
      <alignment horizontal="center" vertical="center" wrapText="1"/>
      <protection locked="0"/>
    </xf>
    <xf numFmtId="0" fontId="170" fillId="16" borderId="24" xfId="147" applyFont="1" applyFill="1" applyBorder="1" applyAlignment="1" applyProtection="1">
      <alignment horizontal="center" vertical="center" wrapText="1"/>
      <protection locked="0"/>
    </xf>
    <xf numFmtId="0" fontId="170" fillId="16" borderId="25" xfId="147" applyFont="1" applyFill="1" applyBorder="1" applyAlignment="1" applyProtection="1">
      <alignment horizontal="center" vertical="center" wrapText="1"/>
      <protection locked="0"/>
    </xf>
    <xf numFmtId="0" fontId="151" fillId="14" borderId="23" xfId="147" applyFont="1" applyFill="1" applyBorder="1" applyAlignment="1" applyProtection="1">
      <alignment horizontal="center" vertical="center"/>
      <protection locked="0"/>
    </xf>
    <xf numFmtId="0" fontId="151" fillId="14" borderId="24" xfId="147" applyFont="1" applyFill="1" applyBorder="1" applyAlignment="1" applyProtection="1">
      <alignment horizontal="center" vertical="center"/>
      <protection locked="0"/>
    </xf>
    <xf numFmtId="0" fontId="151" fillId="14" borderId="25" xfId="147" applyFont="1" applyFill="1" applyBorder="1" applyAlignment="1" applyProtection="1">
      <alignment horizontal="center" vertical="center"/>
      <protection locked="0"/>
    </xf>
    <xf numFmtId="2" fontId="151" fillId="4" borderId="65" xfId="147" applyNumberFormat="1" applyFont="1" applyFill="1" applyBorder="1" applyAlignment="1" applyProtection="1">
      <alignment horizontal="center" vertical="center"/>
      <protection locked="0"/>
    </xf>
    <xf numFmtId="2" fontId="151" fillId="4" borderId="63" xfId="147" applyNumberFormat="1" applyFont="1" applyFill="1" applyBorder="1" applyAlignment="1" applyProtection="1">
      <alignment horizontal="center" vertical="center"/>
      <protection locked="0"/>
    </xf>
    <xf numFmtId="2" fontId="151" fillId="4" borderId="64" xfId="147" applyNumberFormat="1" applyFont="1" applyFill="1" applyBorder="1" applyAlignment="1" applyProtection="1">
      <alignment horizontal="center" vertical="center"/>
      <protection locked="0"/>
    </xf>
    <xf numFmtId="0" fontId="151" fillId="0" borderId="23" xfId="147" applyFont="1" applyBorder="1" applyAlignment="1" applyProtection="1">
      <alignment horizontal="center" vertical="center"/>
      <protection locked="0"/>
    </xf>
    <xf numFmtId="0" fontId="151" fillId="0" borderId="24" xfId="147" applyFont="1" applyBorder="1" applyAlignment="1" applyProtection="1">
      <alignment horizontal="center" vertical="center"/>
      <protection locked="0"/>
    </xf>
    <xf numFmtId="0" fontId="151" fillId="0" borderId="25" xfId="147" applyFont="1" applyBorder="1" applyAlignment="1" applyProtection="1">
      <alignment horizontal="center" vertical="center"/>
      <protection locked="0"/>
    </xf>
    <xf numFmtId="2" fontId="170" fillId="16" borderId="23" xfId="147" applyNumberFormat="1" applyFont="1" applyFill="1" applyBorder="1" applyAlignment="1" applyProtection="1">
      <alignment horizontal="center" vertical="center"/>
      <protection locked="0"/>
    </xf>
    <xf numFmtId="0" fontId="170" fillId="16" borderId="24" xfId="147" applyFont="1" applyFill="1" applyBorder="1" applyAlignment="1" applyProtection="1">
      <alignment horizontal="center" vertical="center"/>
      <protection locked="0"/>
    </xf>
    <xf numFmtId="0" fontId="170" fillId="16" borderId="25" xfId="147" applyFont="1" applyFill="1" applyBorder="1" applyAlignment="1" applyProtection="1">
      <alignment horizontal="center" vertical="center"/>
      <protection locked="0"/>
    </xf>
    <xf numFmtId="0" fontId="151" fillId="0" borderId="7" xfId="147" applyFont="1" applyBorder="1" applyAlignment="1" applyProtection="1">
      <alignment horizontal="center" vertical="center"/>
      <protection locked="0"/>
    </xf>
    <xf numFmtId="0" fontId="151" fillId="0" borderId="8" xfId="147" applyFont="1" applyBorder="1" applyAlignment="1" applyProtection="1">
      <alignment horizontal="center" vertical="center"/>
      <protection locked="0"/>
    </xf>
    <xf numFmtId="0" fontId="151" fillId="0" borderId="9" xfId="147" applyFont="1" applyBorder="1" applyAlignment="1" applyProtection="1">
      <alignment horizontal="center" vertical="center"/>
      <protection locked="0"/>
    </xf>
    <xf numFmtId="0" fontId="149" fillId="19" borderId="15" xfId="147" applyFont="1" applyFill="1" applyBorder="1" applyAlignment="1">
      <alignment horizontal="left" vertical="center"/>
    </xf>
    <xf numFmtId="0" fontId="149" fillId="19" borderId="16" xfId="147" applyFont="1" applyFill="1" applyBorder="1" applyAlignment="1">
      <alignment horizontal="left" vertical="center"/>
    </xf>
    <xf numFmtId="0" fontId="149" fillId="19" borderId="17" xfId="147" applyFont="1" applyFill="1" applyBorder="1" applyAlignment="1">
      <alignment horizontal="left" vertical="center"/>
    </xf>
    <xf numFmtId="0" fontId="150" fillId="19" borderId="52" xfId="147" applyFont="1" applyFill="1" applyBorder="1" applyAlignment="1">
      <alignment horizontal="center" vertical="center"/>
    </xf>
    <xf numFmtId="0" fontId="153" fillId="0" borderId="26" xfId="285" applyFont="1" applyBorder="1" applyAlignment="1">
      <alignment horizontal="center" vertical="center" wrapText="1"/>
    </xf>
    <xf numFmtId="0" fontId="153" fillId="0" borderId="14" xfId="285" applyFont="1" applyBorder="1" applyAlignment="1">
      <alignment horizontal="center" vertical="center" wrapText="1"/>
    </xf>
    <xf numFmtId="0" fontId="153" fillId="0" borderId="34" xfId="285" applyFont="1" applyBorder="1" applyAlignment="1">
      <alignment horizontal="center" vertical="center" wrapText="1"/>
    </xf>
    <xf numFmtId="0" fontId="152" fillId="6" borderId="13" xfId="147" applyFont="1" applyFill="1" applyBorder="1" applyAlignment="1">
      <alignment horizontal="center" vertical="center"/>
    </xf>
    <xf numFmtId="0" fontId="152" fillId="6" borderId="34" xfId="147" applyFont="1" applyFill="1" applyBorder="1" applyAlignment="1">
      <alignment horizontal="center" vertical="center"/>
    </xf>
    <xf numFmtId="0" fontId="152" fillId="6" borderId="13" xfId="143" applyFont="1" applyFill="1" applyBorder="1" applyAlignment="1">
      <alignment horizontal="center" vertical="center" wrapText="1"/>
    </xf>
    <xf numFmtId="0" fontId="152" fillId="6" borderId="34" xfId="143" applyFont="1" applyFill="1" applyBorder="1" applyAlignment="1">
      <alignment horizontal="center" vertical="center"/>
    </xf>
    <xf numFmtId="0" fontId="152" fillId="6" borderId="46" xfId="281" applyFont="1" applyFill="1" applyBorder="1" applyAlignment="1">
      <alignment horizontal="center" vertical="center"/>
    </xf>
    <xf numFmtId="0" fontId="152" fillId="6" borderId="76" xfId="281" applyFont="1" applyFill="1" applyBorder="1" applyAlignment="1">
      <alignment horizontal="center" vertical="center"/>
    </xf>
    <xf numFmtId="0" fontId="151" fillId="0" borderId="13" xfId="147" applyFont="1" applyBorder="1" applyAlignment="1" applyProtection="1">
      <alignment horizontal="left" vertical="center"/>
      <protection locked="0"/>
    </xf>
    <xf numFmtId="0" fontId="151" fillId="0" borderId="14" xfId="147" applyFont="1" applyBorder="1" applyAlignment="1" applyProtection="1">
      <alignment horizontal="left" vertical="center"/>
      <protection locked="0"/>
    </xf>
    <xf numFmtId="0" fontId="151" fillId="0" borderId="34" xfId="147" applyFont="1" applyBorder="1" applyAlignment="1" applyProtection="1">
      <alignment horizontal="left" vertical="center"/>
      <protection locked="0"/>
    </xf>
    <xf numFmtId="0" fontId="152" fillId="6" borderId="13" xfId="147" quotePrefix="1" applyFont="1" applyFill="1" applyBorder="1" applyAlignment="1">
      <alignment horizontal="center" vertical="center"/>
    </xf>
    <xf numFmtId="0" fontId="157" fillId="0" borderId="12" xfId="147" applyFont="1" applyBorder="1" applyAlignment="1" applyProtection="1">
      <alignment horizontal="center" vertical="center"/>
      <protection locked="0"/>
    </xf>
    <xf numFmtId="0" fontId="157" fillId="0" borderId="28" xfId="147" applyFont="1" applyBorder="1" applyAlignment="1" applyProtection="1">
      <alignment horizontal="center" vertical="center"/>
      <protection locked="0"/>
    </xf>
    <xf numFmtId="0" fontId="155" fillId="19" borderId="23" xfId="147" applyFont="1" applyFill="1" applyBorder="1" applyAlignment="1">
      <alignment horizontal="center" vertical="center" wrapText="1"/>
    </xf>
    <xf numFmtId="0" fontId="155" fillId="19" borderId="25" xfId="147" applyFont="1" applyFill="1" applyBorder="1" applyAlignment="1">
      <alignment horizontal="center" vertical="center" wrapText="1"/>
    </xf>
    <xf numFmtId="0" fontId="155" fillId="23" borderId="23" xfId="281" applyFont="1" applyFill="1" applyBorder="1" applyAlignment="1">
      <alignment horizontal="center" vertical="center" wrapText="1"/>
    </xf>
    <xf numFmtId="0" fontId="155" fillId="23" borderId="25" xfId="281" applyFont="1" applyFill="1" applyBorder="1" applyAlignment="1">
      <alignment horizontal="center" vertical="center" wrapText="1"/>
    </xf>
    <xf numFmtId="0" fontId="151" fillId="0" borderId="15" xfId="147" applyFont="1" applyBorder="1" applyAlignment="1" applyProtection="1">
      <alignment horizontal="left" vertical="center"/>
      <protection locked="0"/>
    </xf>
    <xf numFmtId="0" fontId="151" fillId="0" borderId="16" xfId="147" applyFont="1" applyBorder="1" applyAlignment="1" applyProtection="1">
      <alignment horizontal="left" vertical="center"/>
      <protection locked="0"/>
    </xf>
    <xf numFmtId="0" fontId="151" fillId="0" borderId="17" xfId="147" applyFont="1" applyBorder="1" applyAlignment="1" applyProtection="1">
      <alignment horizontal="left" vertical="center"/>
      <protection locked="0"/>
    </xf>
    <xf numFmtId="0" fontId="149" fillId="19" borderId="23" xfId="147" applyFont="1" applyFill="1" applyBorder="1" applyAlignment="1">
      <alignment horizontal="center" vertical="center"/>
    </xf>
    <xf numFmtId="0" fontId="149" fillId="19" borderId="24" xfId="147" applyFont="1" applyFill="1" applyBorder="1" applyAlignment="1">
      <alignment horizontal="center" vertical="center"/>
    </xf>
    <xf numFmtId="0" fontId="149" fillId="19" borderId="25" xfId="147" applyFont="1" applyFill="1" applyBorder="1" applyAlignment="1">
      <alignment horizontal="center" vertical="center"/>
    </xf>
    <xf numFmtId="0" fontId="155" fillId="19" borderId="24" xfId="147" applyFont="1" applyFill="1" applyBorder="1" applyAlignment="1">
      <alignment horizontal="center" vertical="center" wrapText="1"/>
    </xf>
    <xf numFmtId="0" fontId="153" fillId="0" borderId="10" xfId="285" applyFont="1" applyBorder="1" applyAlignment="1">
      <alignment horizontal="center" vertical="center" wrapText="1"/>
    </xf>
    <xf numFmtId="0" fontId="153" fillId="0" borderId="29" xfId="285" applyFont="1" applyBorder="1" applyAlignment="1">
      <alignment horizontal="center" vertical="center" wrapText="1"/>
    </xf>
    <xf numFmtId="0" fontId="152" fillId="0" borderId="52" xfId="285" applyFont="1" applyBorder="1" applyAlignment="1">
      <alignment vertical="center" wrapText="1"/>
    </xf>
    <xf numFmtId="0" fontId="153" fillId="0" borderId="42" xfId="285" applyFont="1" applyBorder="1" applyAlignment="1">
      <alignment vertical="center" wrapText="1"/>
    </xf>
    <xf numFmtId="1" fontId="153" fillId="6" borderId="49" xfId="22" applyNumberFormat="1" applyFont="1" applyFill="1" applyBorder="1" applyAlignment="1">
      <alignment horizontal="center" vertical="center" wrapText="1"/>
    </xf>
    <xf numFmtId="1" fontId="153" fillId="6" borderId="45" xfId="22" applyNumberFormat="1" applyFont="1" applyFill="1" applyBorder="1" applyAlignment="1">
      <alignment horizontal="center" vertical="center" wrapText="1"/>
    </xf>
    <xf numFmtId="1" fontId="153" fillId="6" borderId="50" xfId="22" applyNumberFormat="1" applyFont="1" applyFill="1" applyBorder="1" applyAlignment="1">
      <alignment horizontal="center" vertical="center" wrapText="1"/>
    </xf>
    <xf numFmtId="0" fontId="153" fillId="0" borderId="42" xfId="285" applyFont="1" applyBorder="1" applyAlignment="1">
      <alignment horizontal="center" vertical="center" wrapText="1"/>
    </xf>
    <xf numFmtId="0" fontId="153" fillId="0" borderId="51" xfId="285" applyFont="1" applyBorder="1" applyAlignment="1">
      <alignment horizontal="center" vertical="center" wrapText="1"/>
    </xf>
    <xf numFmtId="0" fontId="153" fillId="0" borderId="49" xfId="285" applyFont="1" applyBorder="1" applyAlignment="1">
      <alignment horizontal="center" vertical="center" wrapText="1"/>
    </xf>
    <xf numFmtId="0" fontId="153" fillId="0" borderId="45" xfId="285" applyFont="1" applyBorder="1" applyAlignment="1">
      <alignment horizontal="center" vertical="center" wrapText="1"/>
    </xf>
    <xf numFmtId="0" fontId="153" fillId="0" borderId="50" xfId="285" applyFont="1" applyBorder="1" applyAlignment="1">
      <alignment horizontal="center" vertical="center" wrapText="1"/>
    </xf>
    <xf numFmtId="0" fontId="151" fillId="0" borderId="2" xfId="285" applyFont="1" applyBorder="1" applyAlignment="1">
      <alignment horizontal="left" vertical="center"/>
    </xf>
    <xf numFmtId="0" fontId="151" fillId="0" borderId="3" xfId="285" applyFont="1" applyBorder="1" applyAlignment="1">
      <alignment horizontal="left" vertical="center"/>
    </xf>
    <xf numFmtId="0" fontId="151" fillId="0" borderId="4" xfId="285" applyFont="1" applyBorder="1" applyAlignment="1">
      <alignment horizontal="left" vertical="center"/>
    </xf>
    <xf numFmtId="0" fontId="151" fillId="0" borderId="5" xfId="285" applyFont="1" applyBorder="1" applyAlignment="1">
      <alignment horizontal="left" vertical="center"/>
    </xf>
    <xf numFmtId="0" fontId="151" fillId="0" borderId="0" xfId="285" applyFont="1" applyAlignment="1">
      <alignment horizontal="left" vertical="center"/>
    </xf>
    <xf numFmtId="0" fontId="151" fillId="0" borderId="6" xfId="285" applyFont="1" applyBorder="1" applyAlignment="1">
      <alignment horizontal="left" vertical="center"/>
    </xf>
    <xf numFmtId="0" fontId="151" fillId="0" borderId="7" xfId="285" applyFont="1" applyBorder="1" applyAlignment="1">
      <alignment horizontal="left" vertical="center"/>
    </xf>
    <xf numFmtId="0" fontId="151" fillId="0" borderId="8" xfId="285" applyFont="1" applyBorder="1" applyAlignment="1">
      <alignment horizontal="left" vertical="center"/>
    </xf>
    <xf numFmtId="0" fontId="151" fillId="0" borderId="9" xfId="285" applyFont="1" applyBorder="1" applyAlignment="1">
      <alignment horizontal="left" vertical="center"/>
    </xf>
    <xf numFmtId="0" fontId="152" fillId="0" borderId="21" xfId="285" applyFont="1" applyBorder="1" applyAlignment="1">
      <alignment horizontal="left" vertical="center" wrapText="1"/>
    </xf>
    <xf numFmtId="0" fontId="152" fillId="0" borderId="22" xfId="285" applyFont="1" applyBorder="1" applyAlignment="1">
      <alignment horizontal="left" vertical="center" wrapText="1"/>
    </xf>
    <xf numFmtId="0" fontId="153" fillId="0" borderId="20" xfId="285" applyFont="1" applyBorder="1" applyAlignment="1">
      <alignment horizontal="center" vertical="center" wrapText="1"/>
    </xf>
    <xf numFmtId="0" fontId="153" fillId="0" borderId="21" xfId="285" applyFont="1" applyBorder="1" applyAlignment="1">
      <alignment horizontal="center" vertical="center" wrapText="1"/>
    </xf>
    <xf numFmtId="0" fontId="153" fillId="0" borderId="22" xfId="285" applyFont="1" applyBorder="1" applyAlignment="1">
      <alignment horizontal="center" vertical="center" wrapText="1"/>
    </xf>
    <xf numFmtId="0" fontId="153" fillId="0" borderId="75" xfId="285" applyFont="1" applyBorder="1" applyAlignment="1">
      <alignment horizontal="center" vertical="center" wrapText="1"/>
    </xf>
    <xf numFmtId="0" fontId="152" fillId="0" borderId="45" xfId="285" applyFont="1" applyBorder="1" applyAlignment="1">
      <alignment horizontal="left" vertical="center" wrapText="1"/>
    </xf>
    <xf numFmtId="0" fontId="152" fillId="0" borderId="50" xfId="285" applyFont="1" applyBorder="1" applyAlignment="1">
      <alignment horizontal="left" vertical="center" wrapText="1"/>
    </xf>
    <xf numFmtId="0" fontId="153" fillId="0" borderId="28" xfId="285" applyFont="1" applyBorder="1" applyAlignment="1">
      <alignment horizontal="center" vertical="center" wrapText="1"/>
    </xf>
    <xf numFmtId="0" fontId="152" fillId="0" borderId="14" xfId="285" applyFont="1" applyBorder="1" applyAlignment="1">
      <alignment horizontal="left" vertical="center" wrapText="1"/>
    </xf>
    <xf numFmtId="0" fontId="152" fillId="0" borderId="27" xfId="285" applyFont="1" applyBorder="1" applyAlignment="1">
      <alignment horizontal="left" vertical="center" wrapText="1"/>
    </xf>
    <xf numFmtId="0" fontId="153" fillId="7" borderId="26" xfId="285" applyFont="1" applyFill="1" applyBorder="1" applyAlignment="1">
      <alignment horizontal="center" vertical="center" wrapText="1"/>
    </xf>
    <xf numFmtId="0" fontId="153" fillId="7" borderId="14" xfId="285" applyFont="1" applyFill="1" applyBorder="1" applyAlignment="1">
      <alignment horizontal="center" vertical="center" wrapText="1"/>
    </xf>
    <xf numFmtId="0" fontId="153" fillId="7" borderId="27" xfId="285" applyFont="1" applyFill="1" applyBorder="1" applyAlignment="1">
      <alignment horizontal="center" vertical="center" wrapText="1"/>
    </xf>
    <xf numFmtId="0" fontId="149" fillId="19" borderId="67" xfId="285" applyFont="1" applyFill="1" applyBorder="1" applyAlignment="1">
      <alignment horizontal="left" vertical="center"/>
    </xf>
    <xf numFmtId="0" fontId="149" fillId="19" borderId="68" xfId="285" applyFont="1" applyFill="1" applyBorder="1" applyAlignment="1">
      <alignment horizontal="left" vertical="center"/>
    </xf>
    <xf numFmtId="0" fontId="149" fillId="19" borderId="69" xfId="285" applyFont="1" applyFill="1" applyBorder="1" applyAlignment="1">
      <alignment horizontal="left" vertical="center"/>
    </xf>
    <xf numFmtId="0" fontId="150" fillId="19" borderId="70" xfId="285" applyFont="1" applyFill="1" applyBorder="1" applyAlignment="1">
      <alignment horizontal="center" vertical="center"/>
    </xf>
    <xf numFmtId="0" fontId="150" fillId="19" borderId="71" xfId="285" applyFont="1" applyFill="1" applyBorder="1" applyAlignment="1">
      <alignment horizontal="center" vertical="center"/>
    </xf>
    <xf numFmtId="0" fontId="150" fillId="19" borderId="72" xfId="285" applyFont="1" applyFill="1" applyBorder="1" applyAlignment="1">
      <alignment horizontal="center" vertical="center"/>
    </xf>
    <xf numFmtId="0" fontId="150" fillId="19" borderId="2" xfId="285" applyFont="1" applyFill="1" applyBorder="1" applyAlignment="1">
      <alignment horizontal="center" vertical="center"/>
    </xf>
    <xf numFmtId="0" fontId="150" fillId="19" borderId="3" xfId="285" applyFont="1" applyFill="1" applyBorder="1" applyAlignment="1">
      <alignment horizontal="center" vertical="center"/>
    </xf>
    <xf numFmtId="0" fontId="150" fillId="19" borderId="4" xfId="285" applyFont="1" applyFill="1" applyBorder="1" applyAlignment="1">
      <alignment horizontal="center" vertical="center"/>
    </xf>
    <xf numFmtId="0" fontId="152" fillId="0" borderId="66" xfId="285" applyFont="1" applyBorder="1" applyAlignment="1">
      <alignment vertical="center" wrapText="1"/>
    </xf>
    <xf numFmtId="0" fontId="153" fillId="0" borderId="10" xfId="285" applyFont="1" applyBorder="1" applyAlignment="1">
      <alignment vertical="center" wrapText="1"/>
    </xf>
    <xf numFmtId="0" fontId="153" fillId="0" borderId="32" xfId="285" applyFont="1" applyBorder="1" applyAlignment="1">
      <alignment horizontal="center" vertical="center" wrapText="1"/>
    </xf>
    <xf numFmtId="0" fontId="153" fillId="0" borderId="16" xfId="285" applyFont="1" applyBorder="1" applyAlignment="1">
      <alignment horizontal="center" vertical="center" wrapText="1"/>
    </xf>
    <xf numFmtId="0" fontId="153" fillId="0" borderId="33" xfId="285" applyFont="1" applyBorder="1" applyAlignment="1">
      <alignment horizontal="center" vertical="center" wrapText="1"/>
    </xf>
    <xf numFmtId="0" fontId="153" fillId="3" borderId="49" xfId="285" applyFont="1" applyFill="1" applyBorder="1" applyAlignment="1">
      <alignment horizontal="center" vertical="center" wrapText="1"/>
    </xf>
    <xf numFmtId="0" fontId="153" fillId="3" borderId="45" xfId="285" applyFont="1" applyFill="1" applyBorder="1" applyAlignment="1">
      <alignment horizontal="center" vertical="center" wrapText="1"/>
    </xf>
    <xf numFmtId="0" fontId="153" fillId="3" borderId="50" xfId="285" applyFont="1" applyFill="1" applyBorder="1" applyAlignment="1">
      <alignment horizontal="center" vertical="center" wrapText="1"/>
    </xf>
    <xf numFmtId="0" fontId="152" fillId="0" borderId="62" xfId="285" applyFont="1" applyBorder="1" applyAlignment="1">
      <alignment vertical="center" wrapText="1"/>
    </xf>
    <xf numFmtId="0" fontId="153" fillId="0" borderId="44" xfId="285" applyFont="1" applyBorder="1" applyAlignment="1">
      <alignment vertical="center" wrapText="1"/>
    </xf>
    <xf numFmtId="0" fontId="153" fillId="0" borderId="27" xfId="285" applyFont="1" applyBorder="1" applyAlignment="1">
      <alignment horizontal="center" vertical="center" wrapText="1"/>
    </xf>
    <xf numFmtId="0" fontId="153" fillId="0" borderId="44" xfId="285" applyFont="1" applyBorder="1" applyAlignment="1">
      <alignment horizontal="center" vertical="center" wrapText="1"/>
    </xf>
    <xf numFmtId="0" fontId="153" fillId="0" borderId="48" xfId="285" applyFont="1" applyBorder="1" applyAlignment="1">
      <alignment horizontal="center" vertical="center" wrapText="1"/>
    </xf>
  </cellXfs>
  <cellStyles count="308">
    <cellStyle name="Millares [0] 2" xfId="1" xr:uid="{00000000-0005-0000-0000-000000000000}"/>
    <cellStyle name="Millares [0] 2 2" xfId="31" xr:uid="{00000000-0005-0000-0000-000001000000}"/>
    <cellStyle name="Millares [0] 3" xfId="30" xr:uid="{00000000-0005-0000-0000-000002000000}"/>
    <cellStyle name="Millares 2" xfId="2" xr:uid="{00000000-0005-0000-0000-000003000000}"/>
    <cellStyle name="Millares 2 2" xfId="3" xr:uid="{00000000-0005-0000-0000-000004000000}"/>
    <cellStyle name="Millares 2 2 2" xfId="4" xr:uid="{00000000-0005-0000-0000-000005000000}"/>
    <cellStyle name="Millares 2 2 2 2" xfId="33" xr:uid="{00000000-0005-0000-0000-000006000000}"/>
    <cellStyle name="Millares 2 2 3" xfId="32" xr:uid="{00000000-0005-0000-0000-000007000000}"/>
    <cellStyle name="Millares 2 3" xfId="5" xr:uid="{00000000-0005-0000-0000-000008000000}"/>
    <cellStyle name="Millares 2 3 2" xfId="34" xr:uid="{00000000-0005-0000-0000-000009000000}"/>
    <cellStyle name="Millares 2 4" xfId="29" xr:uid="{00000000-0005-0000-0000-00000A000000}"/>
    <cellStyle name="Millares 2 5" xfId="43" xr:uid="{00000000-0005-0000-0000-00000B000000}"/>
    <cellStyle name="Millares 7" xfId="151" xr:uid="{14E0297D-7984-4364-9DE2-8CB16A598259}"/>
    <cellStyle name="Normal" xfId="0" builtinId="0"/>
    <cellStyle name="Normal 10" xfId="6" xr:uid="{00000000-0005-0000-0000-00000D000000}"/>
    <cellStyle name="Normal 10 2" xfId="35" xr:uid="{00000000-0005-0000-0000-00000E000000}"/>
    <cellStyle name="Normal 11" xfId="7" xr:uid="{00000000-0005-0000-0000-00000F000000}"/>
    <cellStyle name="Normal 12" xfId="44" xr:uid="{00000000-0005-0000-0000-000010000000}"/>
    <cellStyle name="Normal 13" xfId="46" xr:uid="{00000000-0005-0000-0000-000011000000}"/>
    <cellStyle name="Normal 13 10" xfId="63" xr:uid="{00000000-0005-0000-0000-000012000000}"/>
    <cellStyle name="Normal 13 11" xfId="64" xr:uid="{00000000-0005-0000-0000-000013000000}"/>
    <cellStyle name="Normal 13 12" xfId="66" xr:uid="{00000000-0005-0000-0000-000014000000}"/>
    <cellStyle name="Normal 13 12 2" xfId="81" xr:uid="{00000000-0005-0000-0000-000015000000}"/>
    <cellStyle name="Normal 13 12 2 2" xfId="91" xr:uid="{00000000-0005-0000-0000-000016000000}"/>
    <cellStyle name="Normal 13 12 2 2 2" xfId="95" xr:uid="{00000000-0005-0000-0000-000017000000}"/>
    <cellStyle name="Normal 13 12 2 2 3" xfId="102" xr:uid="{00000000-0005-0000-0000-000018000000}"/>
    <cellStyle name="Normal 13 12 2 2 3 2" xfId="121" xr:uid="{00000000-0005-0000-0000-000019000000}"/>
    <cellStyle name="Normal 13 12 7 2" xfId="134" xr:uid="{00000000-0005-0000-0000-00001A000000}"/>
    <cellStyle name="Normal 13 13" xfId="70" xr:uid="{00000000-0005-0000-0000-00001B000000}"/>
    <cellStyle name="Normal 13 14" xfId="72" xr:uid="{00000000-0005-0000-0000-00001C000000}"/>
    <cellStyle name="Normal 13 15" xfId="77" xr:uid="{00000000-0005-0000-0000-00001D000000}"/>
    <cellStyle name="Normal 13 156" xfId="221" xr:uid="{1DCA7236-CB52-45E4-9E1F-B5B8A81FB3B1}"/>
    <cellStyle name="Normal 13 156 2" xfId="223" xr:uid="{A5899549-B6C7-4DE3-93CA-CC07604BACCE}"/>
    <cellStyle name="Normal 13 16" xfId="78" xr:uid="{00000000-0005-0000-0000-00001E000000}"/>
    <cellStyle name="Normal 13 17" xfId="60" xr:uid="{00000000-0005-0000-0000-00001F000000}"/>
    <cellStyle name="Normal 13 17 2" xfId="69" xr:uid="{00000000-0005-0000-0000-000020000000}"/>
    <cellStyle name="Normal 13 17 2 2" xfId="84" xr:uid="{00000000-0005-0000-0000-000021000000}"/>
    <cellStyle name="Normal 13 17 2 2 2" xfId="94" xr:uid="{00000000-0005-0000-0000-000022000000}"/>
    <cellStyle name="Normal 13 17 2 2 2 2" xfId="98" xr:uid="{00000000-0005-0000-0000-000023000000}"/>
    <cellStyle name="Normal 13 17 2 2 2 3" xfId="105" xr:uid="{00000000-0005-0000-0000-000024000000}"/>
    <cellStyle name="Normal 13 17 2 2 2 3 2" xfId="122" xr:uid="{00000000-0005-0000-0000-000025000000}"/>
    <cellStyle name="Normal 13 17 2 7 2" xfId="137" xr:uid="{00000000-0005-0000-0000-000026000000}"/>
    <cellStyle name="Normal 13 18" xfId="80" xr:uid="{00000000-0005-0000-0000-000027000000}"/>
    <cellStyle name="Normal 13 19" xfId="86" xr:uid="{00000000-0005-0000-0000-000028000000}"/>
    <cellStyle name="Normal 13 2" xfId="48" xr:uid="{00000000-0005-0000-0000-000029000000}"/>
    <cellStyle name="Normal 13 2 2" xfId="55" xr:uid="{00000000-0005-0000-0000-00002A000000}"/>
    <cellStyle name="Normal 13 2 3" xfId="58" xr:uid="{00000000-0005-0000-0000-00002B000000}"/>
    <cellStyle name="Normal 13 2 4" xfId="65" xr:uid="{00000000-0005-0000-0000-00002C000000}"/>
    <cellStyle name="Normal 13 2 5" xfId="67" xr:uid="{00000000-0005-0000-0000-00002D000000}"/>
    <cellStyle name="Normal 13 2 5 2" xfId="82" xr:uid="{00000000-0005-0000-0000-00002E000000}"/>
    <cellStyle name="Normal 13 2 5 2 2" xfId="92" xr:uid="{00000000-0005-0000-0000-00002F000000}"/>
    <cellStyle name="Normal 13 2 5 2 2 2" xfId="96" xr:uid="{00000000-0005-0000-0000-000030000000}"/>
    <cellStyle name="Normal 13 2 5 2 2 3" xfId="103" xr:uid="{00000000-0005-0000-0000-000031000000}"/>
    <cellStyle name="Normal 13 2 5 7 2" xfId="135" xr:uid="{00000000-0005-0000-0000-000032000000}"/>
    <cellStyle name="Normal 13 20" xfId="87" xr:uid="{00000000-0005-0000-0000-000033000000}"/>
    <cellStyle name="Normal 13 21" xfId="88" xr:uid="{00000000-0005-0000-0000-000034000000}"/>
    <cellStyle name="Normal 13 22" xfId="90" xr:uid="{00000000-0005-0000-0000-000035000000}"/>
    <cellStyle name="Normal 13 23" xfId="89" xr:uid="{00000000-0005-0000-0000-000036000000}"/>
    <cellStyle name="Normal 13 24" xfId="99" xr:uid="{00000000-0005-0000-0000-000037000000}"/>
    <cellStyle name="Normal 13 25" xfId="100" xr:uid="{00000000-0005-0000-0000-000038000000}"/>
    <cellStyle name="Normal 13 26" xfId="101" xr:uid="{00000000-0005-0000-0000-000039000000}"/>
    <cellStyle name="Normal 13 26 2" xfId="161" xr:uid="{B538C064-F9F7-4D60-BC5D-BE2F55C3E81E}"/>
    <cellStyle name="Normal 13 26 2 2" xfId="203" xr:uid="{8B16395A-9A84-45CA-9A98-67EF4D37E13F}"/>
    <cellStyle name="Normal 13 26 4" xfId="164" xr:uid="{8B656A10-0FDF-4187-8199-F906B9D7DE0E}"/>
    <cellStyle name="Normal 13 26 4 2" xfId="206" xr:uid="{7CB8F078-F919-425B-A05A-1F5211FA7881}"/>
    <cellStyle name="Normal 13 26 4 2 2 2" xfId="209" xr:uid="{EA71329A-7ADE-4107-A32B-A3609AE10537}"/>
    <cellStyle name="Normal 13 26 4 3" xfId="234" xr:uid="{B997D732-83EB-4A4A-9035-72872FEF79F5}"/>
    <cellStyle name="Normal 13 27" xfId="106" xr:uid="{00000000-0005-0000-0000-00003A000000}"/>
    <cellStyle name="Normal 13 28" xfId="107" xr:uid="{00000000-0005-0000-0000-00003B000000}"/>
    <cellStyle name="Normal 13 29" xfId="109" xr:uid="{00000000-0005-0000-0000-00003C000000}"/>
    <cellStyle name="Normal 13 3" xfId="49" xr:uid="{00000000-0005-0000-0000-00003D000000}"/>
    <cellStyle name="Normal 13 3 2" xfId="108" xr:uid="{00000000-0005-0000-0000-00003E000000}"/>
    <cellStyle name="Normal 13 3 2 2" xfId="110" xr:uid="{00000000-0005-0000-0000-00003F000000}"/>
    <cellStyle name="Normal 13 3 2 2 2 19 2 3" xfId="259" xr:uid="{DF7B9C11-3576-4840-9116-6C12E514167B}"/>
    <cellStyle name="Normal 13 3 2 2 3 2 2" xfId="133" xr:uid="{00000000-0005-0000-0000-000040000000}"/>
    <cellStyle name="Normal 13 3 2 2 3 2 2 2" xfId="159" xr:uid="{AA1CDC0B-AB12-4FC3-876F-082AD1C848EE}"/>
    <cellStyle name="Normal 13 3 2 2 3 2 2 2 2" xfId="201" xr:uid="{077D7339-0400-453C-BAC7-B7974B6B74E8}"/>
    <cellStyle name="Normal 13 3 2 2 3 2 2 3" xfId="162" xr:uid="{9308028B-563D-4C37-A306-DCF75293ED63}"/>
    <cellStyle name="Normal 13 3 2 2 3 2 2 3 2" xfId="204" xr:uid="{2EE66BF3-EAB0-4F34-BA35-CD19DDDBC60D}"/>
    <cellStyle name="Normal 13 3 2 2 3 2 2 3 2 2 2" xfId="207" xr:uid="{DA9CA639-8398-44CC-8D82-A47463CD891D}"/>
    <cellStyle name="Normal 13 3 2 2 3 2 2 3 3" xfId="231" xr:uid="{0692E8F3-64A5-4F8E-A905-6CB242F430B1}"/>
    <cellStyle name="Normal 13 3 2 2 3 2 2 3 3 2" xfId="254" xr:uid="{3982BE5F-72B7-4D96-9BC3-414E3116383F}"/>
    <cellStyle name="Normal 13 3 2 2 3 2 2 5 2 2 3 2" xfId="301" xr:uid="{507610A9-268B-4433-8640-8EE10825FC97}"/>
    <cellStyle name="Normal 13 3 2 2 3 2 2 5 2 3 3" xfId="261" xr:uid="{7FA36A04-B8F9-4AFF-8238-752CCB864F9C}"/>
    <cellStyle name="Normal 13 3 2 2 3 2 2 6" xfId="173" xr:uid="{6A2FD977-B7C0-4BB4-BBC2-FB1B9AD48F32}"/>
    <cellStyle name="Normal 13 3 2 2 3 2 2 6 2" xfId="233" xr:uid="{DB2283D7-5E6A-4C19-A4C7-0144A2A0EFB0}"/>
    <cellStyle name="Normal 13 3 2 2 3 2 2 6 2 2" xfId="255" xr:uid="{3879893B-3E1A-427F-BDBE-BCB81AB26E79}"/>
    <cellStyle name="Normal 13 3 2 2 3 2 2 6 2 2 3 2" xfId="299" xr:uid="{E90FD8DF-8D7D-4226-9270-21028A13EF60}"/>
    <cellStyle name="Normal 13 30" xfId="111" xr:uid="{00000000-0005-0000-0000-000041000000}"/>
    <cellStyle name="Normal 13 30 2" xfId="123" xr:uid="{00000000-0005-0000-0000-000042000000}"/>
    <cellStyle name="Normal 13 30 2 2" xfId="163" xr:uid="{FD60554D-223F-4AC0-880F-31C212104782}"/>
    <cellStyle name="Normal 13 30 2 2 2" xfId="205" xr:uid="{CE341704-3BD1-4C98-A7BA-13C0773EAAF9}"/>
    <cellStyle name="Normal 13 30 2 2 2 2 2" xfId="208" xr:uid="{5F573D96-D8BD-4B85-932A-00C05206ED9E}"/>
    <cellStyle name="Normal 13 30 2 2 2 2 2 3 2" xfId="300" xr:uid="{D49C7743-6BF2-411E-9AFB-BBC2849110E3}"/>
    <cellStyle name="Normal 13 30 2 2 2 2 4 3" xfId="260" xr:uid="{4D7B1737-18CB-459D-B9CE-F9ED725D6AD4}"/>
    <cellStyle name="Normal 13 30 2 2 3" xfId="232" xr:uid="{BD81B4A1-5FFE-4FF6-941B-0271E121B1E9}"/>
    <cellStyle name="Normal 13 30 2 2 3 2" xfId="256" xr:uid="{A4EF0AB2-DF3D-4DD9-B618-F057992DCF2B}"/>
    <cellStyle name="Normal 13 30 3" xfId="160" xr:uid="{9D0B5D17-56A2-43FB-83A6-8477548740A9}"/>
    <cellStyle name="Normal 13 30 3 2" xfId="202" xr:uid="{0A88EA62-8E68-49F1-B859-A1AD9DE4B495}"/>
    <cellStyle name="Normal 13 31" xfId="118" xr:uid="{00000000-0005-0000-0000-000043000000}"/>
    <cellStyle name="Normal 13 32" xfId="119" xr:uid="{00000000-0005-0000-0000-000044000000}"/>
    <cellStyle name="Normal 13 33" xfId="120" xr:uid="{00000000-0005-0000-0000-000045000000}"/>
    <cellStyle name="Normal 13 34" xfId="124" xr:uid="{00000000-0005-0000-0000-000046000000}"/>
    <cellStyle name="Normal 13 34 2" xfId="142" xr:uid="{00000000-0005-0000-0000-000047000000}"/>
    <cellStyle name="Normal 13 34 3" xfId="154" xr:uid="{DEB1D70A-5467-4E74-AAD1-00B1B906E420}"/>
    <cellStyle name="Normal 13 34 4" xfId="156" xr:uid="{338F0D1C-4ABC-4355-A44D-12B7F2FE1B50}"/>
    <cellStyle name="Normal 13 35" xfId="125" xr:uid="{00000000-0005-0000-0000-000048000000}"/>
    <cellStyle name="Normal 13 36" xfId="127" xr:uid="{00000000-0005-0000-0000-000049000000}"/>
    <cellStyle name="Normal 13 36 2" xfId="155" xr:uid="{AE9C55A2-F8B6-4A57-8B00-4072B72A6D5F}"/>
    <cellStyle name="Normal 13 37" xfId="128" xr:uid="{00000000-0005-0000-0000-00004A000000}"/>
    <cellStyle name="Normal 13 38" xfId="129" xr:uid="{00000000-0005-0000-0000-00004B000000}"/>
    <cellStyle name="Normal 13 39" xfId="130" xr:uid="{00000000-0005-0000-0000-00004C000000}"/>
    <cellStyle name="Normal 13 4" xfId="50" xr:uid="{00000000-0005-0000-0000-00004D000000}"/>
    <cellStyle name="Normal 13 40" xfId="131" xr:uid="{00000000-0005-0000-0000-00004E000000}"/>
    <cellStyle name="Normal 13 41" xfId="132" xr:uid="{00000000-0005-0000-0000-00004F000000}"/>
    <cellStyle name="Normal 13 42" xfId="148" xr:uid="{00000000-0005-0000-0000-000050000000}"/>
    <cellStyle name="Normal 13 43" xfId="149" xr:uid="{E7B35C6A-1CAC-4B2D-BB76-42C58511177E}"/>
    <cellStyle name="Normal 13 43 10" xfId="237" xr:uid="{6F1CBBD0-DC82-4C8B-8D9A-6AF79AADFAFB}"/>
    <cellStyle name="Normal 13 43 2" xfId="210" xr:uid="{A71CD0F9-EB15-4335-8BF6-1BD8493E3592}"/>
    <cellStyle name="Normal 13 43 2 2" xfId="257" xr:uid="{78897532-9088-434A-A2E2-94D3ACC74B29}"/>
    <cellStyle name="Normal 13 43 2 3" xfId="258" xr:uid="{A57FFE88-AA07-4F18-91B8-C2D60EA67133}"/>
    <cellStyle name="Normal 13 43 2 4" xfId="264" xr:uid="{360931DF-6A63-4C3B-A0CF-EDFD736EC7D2}"/>
    <cellStyle name="Normal 13 43 2 5" xfId="305" xr:uid="{4963CF86-5539-4B1B-A658-4781D1482564}"/>
    <cellStyle name="Normal 13 43 2 6" xfId="307" xr:uid="{F148785A-4454-4D38-8197-11460AFC0673}"/>
    <cellStyle name="Normal 13 43 3" xfId="211" xr:uid="{ACC5C257-1D55-454C-8F69-5AFBBA229AAB}"/>
    <cellStyle name="Normal 13 43 4" xfId="212" xr:uid="{3538B283-4F2B-4E24-A1E0-3728267646F3}"/>
    <cellStyle name="Normal 13 43 5" xfId="214" xr:uid="{BAB28D8D-FF70-4F4B-BC22-E7A9C2248B49}"/>
    <cellStyle name="Normal 13 43 6" xfId="224" xr:uid="{9D13AB22-76F5-4CB8-B7C8-38048E718B6B}"/>
    <cellStyle name="Normal 13 43 7" xfId="225" xr:uid="{782E5F62-5936-4FE6-8B3B-A85A1C5CCEEC}"/>
    <cellStyle name="Normal 13 43 8" xfId="235" xr:uid="{40709A1B-0227-41D1-A156-29D7DD78B282}"/>
    <cellStyle name="Normal 13 43 9" xfId="236" xr:uid="{4B0BA1AB-4175-48F5-9926-F354B89EF49E}"/>
    <cellStyle name="Normal 13 43 9 2" xfId="238" xr:uid="{30394F41-E44E-4560-8FEF-B2050651BADD}"/>
    <cellStyle name="Normal 13 43 9 3" xfId="239" xr:uid="{2FEA6B5F-BE75-48D7-A52A-99C3FB6D83C3}"/>
    <cellStyle name="Normal 13 44" xfId="152" xr:uid="{13678841-E6CE-4A5E-A7B9-03839CE5E0AD}"/>
    <cellStyle name="Normal 13 45" xfId="153" xr:uid="{97345CBC-E80F-4291-99E2-4DBB390FC37E}"/>
    <cellStyle name="Normal 13 46" xfId="157" xr:uid="{20BEB6D2-D0FC-4DF2-AD17-F5BB316A3043}"/>
    <cellStyle name="Normal 13 47" xfId="213" xr:uid="{655B2AE1-43B7-42BF-BF78-5A3F10D9C1A8}"/>
    <cellStyle name="Normal 13 48" xfId="216" xr:uid="{E469FB7C-9747-4536-9D0C-FA5BF84AE6EC}"/>
    <cellStyle name="Normal 13 49" xfId="217" xr:uid="{8181943A-A394-44F8-BD5A-48198A34EE97}"/>
    <cellStyle name="Normal 13 5" xfId="51" xr:uid="{00000000-0005-0000-0000-000051000000}"/>
    <cellStyle name="Normal 13 5 2" xfId="54" xr:uid="{00000000-0005-0000-0000-000052000000}"/>
    <cellStyle name="Normal 13 5 3" xfId="59" xr:uid="{00000000-0005-0000-0000-000053000000}"/>
    <cellStyle name="Normal 13 5 4" xfId="68" xr:uid="{00000000-0005-0000-0000-000054000000}"/>
    <cellStyle name="Normal 13 5 4 2" xfId="83" xr:uid="{00000000-0005-0000-0000-000055000000}"/>
    <cellStyle name="Normal 13 5 4 2 2" xfId="93" xr:uid="{00000000-0005-0000-0000-000056000000}"/>
    <cellStyle name="Normal 13 5 4 2 2 2" xfId="97" xr:uid="{00000000-0005-0000-0000-000057000000}"/>
    <cellStyle name="Normal 13 5 4 2 2 3" xfId="104" xr:uid="{00000000-0005-0000-0000-000058000000}"/>
    <cellStyle name="Normal 13 5 4 7 2" xfId="136" xr:uid="{00000000-0005-0000-0000-000059000000}"/>
    <cellStyle name="Normal 13 50" xfId="218" xr:uid="{EEC5BFD3-662A-423D-819F-556B29F34D1F}"/>
    <cellStyle name="Normal 13 51" xfId="220" xr:uid="{E1505D33-8351-4ECB-90B1-FE91943447D7}"/>
    <cellStyle name="Normal 13 52" xfId="222" xr:uid="{F3A395B0-9757-4242-8F57-AED97E3F554E}"/>
    <cellStyle name="Normal 13 53" xfId="227" xr:uid="{1355A6DE-D21E-45BD-9C5B-DFAB9AD5136A}"/>
    <cellStyle name="Normal 13 54" xfId="228" xr:uid="{A7DDAE4F-6E4E-432B-B93B-E394094EC06F}"/>
    <cellStyle name="Normal 13 55" xfId="229" xr:uid="{A3837DB1-4021-4BD4-81F4-B4E0428D85D7}"/>
    <cellStyle name="Normal 13 56" xfId="251" xr:uid="{52749198-09E7-40A8-832D-276C7C1A1635}"/>
    <cellStyle name="Normal 13 57" xfId="252" xr:uid="{51B074DF-C386-4E2D-A4C1-25F8854F73C1}"/>
    <cellStyle name="Normal 13 58" xfId="253" xr:uid="{C2A55F9C-9104-4B6F-AE6E-9A2ECFF8FBA5}"/>
    <cellStyle name="Normal 13 59" xfId="266" xr:uid="{A5F2EA7A-37CC-4BC5-AF48-9F0901D1C8BA}"/>
    <cellStyle name="Normal 13 6" xfId="53" xr:uid="{00000000-0005-0000-0000-00005A000000}"/>
    <cellStyle name="Normal 13 60" xfId="267" xr:uid="{44F02F80-800E-4166-BAEC-259C1DC0EEF4}"/>
    <cellStyle name="Normal 13 61" xfId="268" xr:uid="{38F3FED1-21C7-4CC9-97BF-2E03EDD14C0D}"/>
    <cellStyle name="Normal 13 62" xfId="269" xr:uid="{5D3CFFBD-7B13-4772-B2F3-018E6E86F930}"/>
    <cellStyle name="Normal 13 62 2" xfId="274" xr:uid="{6B4D3C9F-353F-401A-90A6-D7609E8354C9}"/>
    <cellStyle name="Normal 13 62 3" xfId="276" xr:uid="{3C14A190-FFEB-4A66-9B52-80B7553D8B5E}"/>
    <cellStyle name="Normal 13 62 4" xfId="277" xr:uid="{E85CC5C0-CC04-4A33-A6E7-3CF0F3EC5F44}"/>
    <cellStyle name="Normal 13 62 5" xfId="279" xr:uid="{A3A83151-1EB2-4A5F-ACE1-290CF203A8A8}"/>
    <cellStyle name="Normal 13 62 6" xfId="302" xr:uid="{F8D5EE54-CC96-405E-879B-5D6063EBA31D}"/>
    <cellStyle name="Normal 13 62 7" xfId="304" xr:uid="{BAAB201D-7BC4-4CD9-9F5C-46C51B63377F}"/>
    <cellStyle name="Normal 13 63" xfId="270" xr:uid="{F359C262-EA70-434C-928C-7637B34B8E27}"/>
    <cellStyle name="Normal 13 64" xfId="271" xr:uid="{0E7EDA3A-61B9-4263-864A-03935B4BE9D9}"/>
    <cellStyle name="Normal 13 65" xfId="273" xr:uid="{EE27EE79-3677-44B3-B514-7EA3E6D4CD0B}"/>
    <cellStyle name="Normal 13 66" xfId="278" xr:uid="{6F0A7A66-CC02-4854-9271-25024E9EA6B2}"/>
    <cellStyle name="Normal 13 67" xfId="280" xr:uid="{39EDEA91-6CDE-4C26-A2D5-40FDFB588DA8}"/>
    <cellStyle name="Normal 13 68" xfId="282" xr:uid="{63E5289A-0B73-4B04-A423-73A5DDCB2092}"/>
    <cellStyle name="Normal 13 69" xfId="283" xr:uid="{4965B8DD-604F-4339-990B-21845BC778A5}"/>
    <cellStyle name="Normal 13 7" xfId="56" xr:uid="{00000000-0005-0000-0000-00005B000000}"/>
    <cellStyle name="Normal 13 70" xfId="284" xr:uid="{505A2ED0-1D59-4951-9820-DA729EAE29CB}"/>
    <cellStyle name="Normal 13 71" xfId="296" xr:uid="{D0F8FC6E-5C4B-4AD9-944C-74741F26AEE8}"/>
    <cellStyle name="Normal 13 72" xfId="297" xr:uid="{71F3B7A3-BDF2-4636-A378-F1AA29182B60}"/>
    <cellStyle name="Normal 13 73" xfId="298" xr:uid="{F7E8ECD5-ACC5-46DC-AAB0-E01D9D0F7078}"/>
    <cellStyle name="Normal 13 74" xfId="303" xr:uid="{1F048692-AA8A-445E-8921-E8A316CC3480}"/>
    <cellStyle name="Normal 13 75" xfId="306" xr:uid="{4AD8BC5D-77ED-48D5-822D-F7AD6A2E6ACC}"/>
    <cellStyle name="Normal 13 8" xfId="57" xr:uid="{00000000-0005-0000-0000-00005C000000}"/>
    <cellStyle name="Normal 13 9" xfId="61" xr:uid="{00000000-0005-0000-0000-00005D000000}"/>
    <cellStyle name="Normal 14" xfId="52" xr:uid="{00000000-0005-0000-0000-00005E000000}"/>
    <cellStyle name="Normal 15" xfId="62" xr:uid="{00000000-0005-0000-0000-00005F000000}"/>
    <cellStyle name="Normal 16" xfId="71" xr:uid="{00000000-0005-0000-0000-000060000000}"/>
    <cellStyle name="Normal 16 2" xfId="85" xr:uid="{00000000-0005-0000-0000-000061000000}"/>
    <cellStyle name="Normal 17" xfId="150" xr:uid="{B7F2ED78-A830-4767-8867-2DEBF6B8B859}"/>
    <cellStyle name="Normal 18" xfId="215" xr:uid="{7B017FEA-220A-49DB-8A5E-D0FADAC20BA1}"/>
    <cellStyle name="Normal 19" xfId="219" xr:uid="{7D656FEC-885D-4B11-B738-4F61EE954938}"/>
    <cellStyle name="Normal 19 2" xfId="79" xr:uid="{00000000-0005-0000-0000-000062000000}"/>
    <cellStyle name="Normal 19 2 2" xfId="126" xr:uid="{00000000-0005-0000-0000-000063000000}"/>
    <cellStyle name="Normal 19 2 2 2" xfId="158" xr:uid="{99F5A9E5-4D3F-41F8-9815-DDCAE50E9E0F}"/>
    <cellStyle name="Normal 19 2 2 2 12" xfId="275" xr:uid="{9ADE0CB4-DF72-4B13-ABD4-FEF915A5C440}"/>
    <cellStyle name="Normal 19 2 2 2 2" xfId="240" xr:uid="{5C136AB7-3EED-47B1-9BC2-AD28ACC878E7}"/>
    <cellStyle name="Normal 19 2 2 2 2 2" xfId="263" xr:uid="{CD9D1100-2908-433C-9A7D-BFEB738291BF}"/>
    <cellStyle name="Normal 19 2 2 2 3" xfId="262" xr:uid="{0C2A9ACB-2D45-47CA-A061-FDB511A7565E}"/>
    <cellStyle name="Normal 2" xfId="8" xr:uid="{00000000-0005-0000-0000-000064000000}"/>
    <cellStyle name="Normal 2 2" xfId="9" xr:uid="{00000000-0005-0000-0000-000065000000}"/>
    <cellStyle name="Normal 2 3" xfId="10" xr:uid="{00000000-0005-0000-0000-000066000000}"/>
    <cellStyle name="Normal 20" xfId="226" xr:uid="{67EB6BF3-F5CD-4267-A63B-69C3459EF2A2}"/>
    <cellStyle name="Normal 21" xfId="265" xr:uid="{3F037005-63AE-4E88-AC6D-50DCB40F1E21}"/>
    <cellStyle name="Normal 22" xfId="272" xr:uid="{68449CDC-A3AD-4437-B4C3-FCFA86A0822A}"/>
    <cellStyle name="Normal 3" xfId="11" xr:uid="{00000000-0005-0000-0000-000067000000}"/>
    <cellStyle name="Normal 3 2" xfId="12" xr:uid="{00000000-0005-0000-0000-000068000000}"/>
    <cellStyle name="Normal 3 2 2" xfId="13" xr:uid="{00000000-0005-0000-0000-000069000000}"/>
    <cellStyle name="Normal 3 2 2 2" xfId="36" xr:uid="{00000000-0005-0000-0000-00006A000000}"/>
    <cellStyle name="Normal 3 3" xfId="14" xr:uid="{00000000-0005-0000-0000-00006B000000}"/>
    <cellStyle name="Normal 3 3 2" xfId="37" xr:uid="{00000000-0005-0000-0000-00006C000000}"/>
    <cellStyle name="Normal 3 4" xfId="15" xr:uid="{00000000-0005-0000-0000-00006D000000}"/>
    <cellStyle name="Normal 3 5" xfId="28" xr:uid="{00000000-0005-0000-0000-00006E000000}"/>
    <cellStyle name="Normal 4" xfId="16" xr:uid="{00000000-0005-0000-0000-00006F000000}"/>
    <cellStyle name="Normal 4 2" xfId="17" xr:uid="{00000000-0005-0000-0000-000070000000}"/>
    <cellStyle name="Normal 5" xfId="18" xr:uid="{00000000-0005-0000-0000-000071000000}"/>
    <cellStyle name="Normal 5 2" xfId="19" xr:uid="{00000000-0005-0000-0000-000072000000}"/>
    <cellStyle name="Normal 5 3" xfId="20" xr:uid="{00000000-0005-0000-0000-000073000000}"/>
    <cellStyle name="Normal 5 3 2" xfId="38" xr:uid="{00000000-0005-0000-0000-000074000000}"/>
    <cellStyle name="Normal 5 3 2 2 2 2" xfId="74" xr:uid="{00000000-0005-0000-0000-000075000000}"/>
    <cellStyle name="Normal 5 3 2 2 2 2 2" xfId="139" xr:uid="{00000000-0005-0000-0000-000076000000}"/>
    <cellStyle name="Normal 5 3 2 2 2 2 2 2 2 3 2 2 2 2" xfId="166" xr:uid="{B7DAC42E-DE46-4817-8F45-FEBC9521797E}"/>
    <cellStyle name="Normal 5 3 2 2 2 2 2 2 2 3 2 2 2 2 2" xfId="180" xr:uid="{2DEA1B9D-FE89-4296-9E0A-355F29F2999A}"/>
    <cellStyle name="Normal 5 3 2 2 2 2 2 2 2 3 2 2 2 2 3" xfId="189" xr:uid="{71EB8C1C-BC3F-4BBB-B8A6-AE13FCEB4B59}"/>
    <cellStyle name="Normal 5 3 2 2 2 2 2 2 2 3 2 2 2 2 4" xfId="198" xr:uid="{3C9DE858-7D7E-4C65-A523-6B393920D4BC}"/>
    <cellStyle name="Normal 5 3 2 2 2 2 2 2 2 3 2 2 2 2 5" xfId="244" xr:uid="{08757896-6E39-483D-AF41-317302D79312}"/>
    <cellStyle name="Normal 5 3 2 2 2 2 2 2 2 3 2 2 2 2 6" xfId="289" xr:uid="{787F3385-D039-4E31-8610-B5CADA719BBC}"/>
    <cellStyle name="Normal 5 3 2 2 2 2 3" xfId="144" xr:uid="{00000000-0005-0000-0000-000077000000}"/>
    <cellStyle name="Normal 5 3 2 2 2 2 3 2" xfId="169" xr:uid="{9FEE56D1-9E6A-4B5C-9B89-662ACA6036CE}"/>
    <cellStyle name="Normal 5 3 2 2 2 2 3 2 2" xfId="177" xr:uid="{36C87AFC-D8C9-4B65-A608-373DC64C8E5A}"/>
    <cellStyle name="Normal 5 3 2 2 2 2 3 2 3" xfId="186" xr:uid="{C33EDE7B-C0A5-44E2-BF43-E4C4DB9F5630}"/>
    <cellStyle name="Normal 5 3 2 2 2 2 3 2 4" xfId="195" xr:uid="{0D7D66C5-6C43-4609-9A63-6834346FA38D}"/>
    <cellStyle name="Normal 5 3 2 2 2 2 3 2 5" xfId="247" xr:uid="{71D77060-E5AD-4C52-BEA4-3FFAC70F89D1}"/>
    <cellStyle name="Normal 5 3 2 2 2 2 3 2 6" xfId="292" xr:uid="{5D4425DC-DA6F-4F53-B4BF-FEA6EFF99CBE}"/>
    <cellStyle name="Normal 5 3 2 2 2 4" xfId="115" xr:uid="{00000000-0005-0000-0000-000078000000}"/>
    <cellStyle name="Normal 5 3 2 3 2" xfId="75" xr:uid="{00000000-0005-0000-0000-000079000000}"/>
    <cellStyle name="Normal 5 3 2 3 2 2" xfId="140" xr:uid="{00000000-0005-0000-0000-00007A000000}"/>
    <cellStyle name="Normal 5 3 2 3 2 2 2 2 3 2 2 2 2" xfId="167" xr:uid="{70AF2849-20F2-4B68-AA75-5B702A096136}"/>
    <cellStyle name="Normal 5 3 2 3 2 2 2 2 3 2 2 2 2 2" xfId="181" xr:uid="{A4CF3C25-052A-4B19-A87B-E016C06470F4}"/>
    <cellStyle name="Normal 5 3 2 3 2 2 2 2 3 2 2 2 2 3" xfId="190" xr:uid="{D77D3F7C-23D8-4EE1-8769-BF7B93D417B4}"/>
    <cellStyle name="Normal 5 3 2 3 2 2 2 2 3 2 2 2 2 4" xfId="199" xr:uid="{71254C77-3FD5-40DA-AAC9-41CEB4672011}"/>
    <cellStyle name="Normal 5 3 2 3 2 2 2 2 3 2 2 2 2 5" xfId="245" xr:uid="{2384D64A-DC3F-428A-A574-CAF6D54DB560}"/>
    <cellStyle name="Normal 5 3 2 3 2 2 2 2 3 2 2 2 2 6" xfId="290" xr:uid="{30BDEA87-894E-4EFE-9D4D-496FFCE91247}"/>
    <cellStyle name="Normal 5 3 2 3 2 3" xfId="145" xr:uid="{00000000-0005-0000-0000-00007B000000}"/>
    <cellStyle name="Normal 5 3 2 3 2 3 2" xfId="170" xr:uid="{B2F05F35-F1B6-4B76-8B26-F046096963ED}"/>
    <cellStyle name="Normal 5 3 2 3 2 3 2 2" xfId="178" xr:uid="{1A3775E7-1BBB-4EBD-88D2-CA10A2519600}"/>
    <cellStyle name="Normal 5 3 2 3 2 3 2 3" xfId="187" xr:uid="{F7BE739A-286F-40AB-BF05-D2F50725809A}"/>
    <cellStyle name="Normal 5 3 2 3 2 3 2 4" xfId="196" xr:uid="{EA50E24C-919C-430C-8640-1CFD3DE8F88F}"/>
    <cellStyle name="Normal 5 3 2 3 2 3 2 5" xfId="248" xr:uid="{FB7D7C2C-3C63-4E2B-AF1F-FC25F21E3C33}"/>
    <cellStyle name="Normal 5 3 2 3 2 3 2 6" xfId="293" xr:uid="{4EA83658-CEF3-4316-BEAE-9E15DD36AFF7}"/>
    <cellStyle name="Normal 5 3 2 3 4" xfId="116" xr:uid="{00000000-0005-0000-0000-00007C000000}"/>
    <cellStyle name="Normal 5 4" xfId="45" xr:uid="{00000000-0005-0000-0000-00007D000000}"/>
    <cellStyle name="Normal 5 5" xfId="47" xr:uid="{00000000-0005-0000-0000-00007E000000}"/>
    <cellStyle name="Normal 6" xfId="21" xr:uid="{00000000-0005-0000-0000-00007F000000}"/>
    <cellStyle name="Normal 6 2" xfId="22" xr:uid="{00000000-0005-0000-0000-000080000000}"/>
    <cellStyle name="Normal 6 2 2" xfId="23" xr:uid="{00000000-0005-0000-0000-000081000000}"/>
    <cellStyle name="Normal 6 2 2 2" xfId="39" xr:uid="{00000000-0005-0000-0000-000082000000}"/>
    <cellStyle name="Normal 6 2 2 2 2 2 2" xfId="73" xr:uid="{00000000-0005-0000-0000-000083000000}"/>
    <cellStyle name="Normal 6 2 2 2 2 2 2 2" xfId="138" xr:uid="{00000000-0005-0000-0000-000084000000}"/>
    <cellStyle name="Normal 6 2 2 2 2 2 2 2 2" xfId="147" xr:uid="{00000000-0005-0000-0000-000085000000}"/>
    <cellStyle name="Normal 6 2 2 2 2 2 2 2 2 2" xfId="242" xr:uid="{2E3C7897-F850-4590-ADAA-ECEDB1A83FD8}"/>
    <cellStyle name="Normal 6 2 2 2 2 2 2 2 2 2 3 2 2 2 2" xfId="165" xr:uid="{507CA847-1EFA-4FE4-AB77-BA6B85FD52DD}"/>
    <cellStyle name="Normal 6 2 2 2 2 2 2 2 2 2 3 2 2 2 2 2" xfId="176" xr:uid="{6BFF4AAB-3495-478B-9C22-D6AF3EAF4D62}"/>
    <cellStyle name="Normal 6 2 2 2 2 2 2 2 2 2 3 2 2 2 2 3" xfId="185" xr:uid="{63F31AA4-2A7D-4493-A297-8E05E12CD4F4}"/>
    <cellStyle name="Normal 6 2 2 2 2 2 2 2 2 2 3 2 2 2 2 4" xfId="194" xr:uid="{4E782DD1-09B6-48E9-BDDD-8FA8C7D67CDE}"/>
    <cellStyle name="Normal 6 2 2 2 2 2 2 2 2 2 3 2 2 2 2 5" xfId="243" xr:uid="{7348EE83-3A48-4DAB-9310-E10BE670BC24}"/>
    <cellStyle name="Normal 6 2 2 2 2 2 2 2 2 2 3 2 2 2 2 6" xfId="288" xr:uid="{8E81B28E-FDEE-4871-A6B9-A46F3A4F0A19}"/>
    <cellStyle name="Normal 6 2 2 2 2 2 2 2 2 3" xfId="286" xr:uid="{A4E68188-CF44-4F92-8E13-1F66AEBB3EAE}"/>
    <cellStyle name="Normal 6 2 2 2 2 2 2 2 2 9" xfId="287" xr:uid="{D60B7193-9288-4D11-90BA-3518FBFB2CBF}"/>
    <cellStyle name="Normal 6 2 2 2 2 2 2 3" xfId="143" xr:uid="{00000000-0005-0000-0000-000086000000}"/>
    <cellStyle name="Normal 6 2 2 2 2 2 2 3 2" xfId="174" xr:uid="{CABA5C61-C00E-475D-A537-9EFCE6981FF5}"/>
    <cellStyle name="Normal 6 2 2 2 2 2 2 3 3" xfId="172" xr:uid="{4386F04A-D3B6-4BBD-8400-9C9E0507D1CF}"/>
    <cellStyle name="Normal 6 2 2 2 2 2 2 3 3 2" xfId="175" xr:uid="{BC12E0EC-8ED1-4C2E-B843-085CC1AFB666}"/>
    <cellStyle name="Normal 6 2 2 2 2 2 2 3 3 3" xfId="184" xr:uid="{8E3F0A52-9E3D-4DFA-87B4-8504F4DAE9A7}"/>
    <cellStyle name="Normal 6 2 2 2 2 2 2 3 3 4" xfId="193" xr:uid="{9797ECA9-E15C-4C23-A5FF-B003760613EF}"/>
    <cellStyle name="Normal 6 2 2 2 2 2 2 3 3 5" xfId="250" xr:uid="{3B0C9999-5660-46CF-B9B7-138D95DA78DB}"/>
    <cellStyle name="Normal 6 2 2 2 2 2 2 3 3 6" xfId="295" xr:uid="{E0698307-07F4-45F3-BB01-C914AD3C59ED}"/>
    <cellStyle name="Normal 6 2 2 2 2 2 2 3 4" xfId="183" xr:uid="{1EC3D9D7-6BC6-4F24-9BCE-B36B1DF1BD1B}"/>
    <cellStyle name="Normal 6 2 2 2 2 2 2 3 5" xfId="192" xr:uid="{538D23F4-3FA0-434D-A1C5-D3B92048C80D}"/>
    <cellStyle name="Normal 6 2 2 2 2 2 2 3 6" xfId="230" xr:uid="{E6682101-7F36-4F95-AA68-CB8B7754DF0C}"/>
    <cellStyle name="Normal 6 2 2 2 2 2 2 3 7" xfId="241" xr:uid="{DF4FE232-3EDB-4625-BD1E-F1DBABA0528C}"/>
    <cellStyle name="Normal 6 2 2 2 2 2 2 3 8" xfId="285" xr:uid="{F252FBE0-7A35-4D02-90BA-4B6DE04FC11B}"/>
    <cellStyle name="Normal 6 2 2 2 2 2 3 3 2" xfId="114" xr:uid="{00000000-0005-0000-0000-000087000000}"/>
    <cellStyle name="Normal 6 2 2 2 2 2 4" xfId="112" xr:uid="{00000000-0005-0000-0000-000088000000}"/>
    <cellStyle name="Normal 6 2 2 2 2 2 4 2 2 2" xfId="281" xr:uid="{FB484288-AD1E-43F3-9144-A173F7F2EB71}"/>
    <cellStyle name="Normal 6 2 2 2 2 2 5 2" xfId="113" xr:uid="{00000000-0005-0000-0000-000089000000}"/>
    <cellStyle name="Normal 6 2 2 2 3 2" xfId="76" xr:uid="{00000000-0005-0000-0000-00008A000000}"/>
    <cellStyle name="Normal 6 2 2 2 3 2 2" xfId="141" xr:uid="{00000000-0005-0000-0000-00008B000000}"/>
    <cellStyle name="Normal 6 2 2 2 3 2 2 2 2 3 2 2 2 2" xfId="168" xr:uid="{2D823922-2CC7-4F3E-905D-19A453BC94E5}"/>
    <cellStyle name="Normal 6 2 2 2 3 2 2 2 2 3 2 2 2 2 2" xfId="182" xr:uid="{99651BAC-616C-42E3-968C-4DD29CCBE7E1}"/>
    <cellStyle name="Normal 6 2 2 2 3 2 2 2 2 3 2 2 2 2 3" xfId="191" xr:uid="{8E16842C-FD1B-4F6C-B2FE-B64E28AA914E}"/>
    <cellStyle name="Normal 6 2 2 2 3 2 2 2 2 3 2 2 2 2 4" xfId="200" xr:uid="{D6FBE475-FF89-4F89-B738-D7FD923EDD81}"/>
    <cellStyle name="Normal 6 2 2 2 3 2 2 2 2 3 2 2 2 2 5" xfId="246" xr:uid="{A5E5AE4D-D1DC-4C9C-8A04-D96718513B5E}"/>
    <cellStyle name="Normal 6 2 2 2 3 2 2 2 2 3 2 2 2 2 6" xfId="291" xr:uid="{6FB77503-7153-4DFA-8573-B1A590336512}"/>
    <cellStyle name="Normal 6 2 2 2 3 2 3" xfId="146" xr:uid="{00000000-0005-0000-0000-00008C000000}"/>
    <cellStyle name="Normal 6 2 2 2 3 2 3 2" xfId="171" xr:uid="{3561752E-F519-4C6A-9363-89F0C517ACE8}"/>
    <cellStyle name="Normal 6 2 2 2 3 2 3 2 2" xfId="179" xr:uid="{68ED3980-EB71-4EBF-A4F7-FD56DB87695C}"/>
    <cellStyle name="Normal 6 2 2 2 3 2 3 2 3" xfId="188" xr:uid="{3C01D620-C38F-4321-B727-89FB9CBD9E92}"/>
    <cellStyle name="Normal 6 2 2 2 3 2 3 2 4" xfId="197" xr:uid="{D945A58D-1436-4D74-B298-B191D7EC10CE}"/>
    <cellStyle name="Normal 6 2 2 2 3 2 3 2 5" xfId="249" xr:uid="{367230F2-B859-4D1A-AB40-CE0856C1259C}"/>
    <cellStyle name="Normal 6 2 2 2 3 2 3 2 6" xfId="294" xr:uid="{383195D2-B7A1-484F-B9C0-4EF0B67DC24B}"/>
    <cellStyle name="Normal 6 2 2 2 3 4" xfId="117" xr:uid="{00000000-0005-0000-0000-00008D000000}"/>
    <cellStyle name="Normal 6 3" xfId="24" xr:uid="{00000000-0005-0000-0000-00008E000000}"/>
    <cellStyle name="Normal 6 3 2" xfId="40" xr:uid="{00000000-0005-0000-0000-00008F000000}"/>
    <cellStyle name="Normal 7" xfId="25" xr:uid="{00000000-0005-0000-0000-000090000000}"/>
    <cellStyle name="Normal 8" xfId="26" xr:uid="{00000000-0005-0000-0000-000091000000}"/>
    <cellStyle name="Normal 8 2" xfId="41" xr:uid="{00000000-0005-0000-0000-000092000000}"/>
    <cellStyle name="Normal 9" xfId="27" xr:uid="{00000000-0005-0000-0000-000093000000}"/>
    <cellStyle name="Normal 9 2" xfId="42" xr:uid="{00000000-0005-0000-0000-000094000000}"/>
  </cellStyles>
  <dxfs count="3">
    <dxf>
      <fill>
        <patternFill>
          <bgColor rgb="FFFFFF00"/>
        </patternFill>
      </fill>
    </dxf>
    <dxf>
      <fill>
        <patternFill>
          <bgColor rgb="FFFFFF00"/>
        </patternFill>
      </fill>
    </dxf>
    <dxf>
      <fill>
        <patternFill>
          <bgColor theme="0" tint="-0.14996795556505021"/>
        </patternFill>
      </fill>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EEECE1"/>
      <rgbColor rgb="00CCFFFF"/>
      <rgbColor rgb="00660066"/>
      <rgbColor rgb="00FF8080"/>
      <rgbColor rgb="000066CC"/>
      <rgbColor rgb="00B8CCE4"/>
      <rgbColor rgb="00000080"/>
      <rgbColor rgb="00FF00FF"/>
      <rgbColor rgb="00FFFF00"/>
      <rgbColor rgb="0000FFFF"/>
      <rgbColor rgb="00800080"/>
      <rgbColor rgb="00800000"/>
      <rgbColor rgb="00008080"/>
      <rgbColor rgb="000000FF"/>
      <rgbColor rgb="0000CCFF"/>
      <rgbColor rgb="00CCFFFF"/>
      <rgbColor rgb="00CCFFCC"/>
      <rgbColor rgb="00FFFF99"/>
      <rgbColor rgb="0095B3D7"/>
      <rgbColor rgb="00FF99CC"/>
      <rgbColor rgb="00CC99FF"/>
      <rgbColor rgb="00FFCC99"/>
      <rgbColor rgb="00548DD4"/>
      <rgbColor rgb="0033CCCC"/>
      <rgbColor rgb="0099CC00"/>
      <rgbColor rgb="00FFC000"/>
      <rgbColor rgb="00FF9900"/>
      <rgbColor rgb="00FF6600"/>
      <rgbColor rgb="00376092"/>
      <rgbColor rgb="00969696"/>
      <rgbColor rgb="0017375E"/>
      <rgbColor rgb="00339966"/>
      <rgbColor rgb="00003300"/>
      <rgbColor rgb="00333300"/>
      <rgbColor rgb="00993300"/>
      <rgbColor rgb="00993366"/>
      <rgbColor rgb="00365F91"/>
      <rgbColor rgb="00254061"/>
    </indexedColors>
    <mruColors>
      <color rgb="FF008000"/>
      <color rgb="FF92D05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4.xml"/><Relationship Id="rId18" Type="http://schemas.openxmlformats.org/officeDocument/2006/relationships/externalLink" Target="externalLinks/externalLink9.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externalLink" Target="externalLinks/externalLink12.xml"/><Relationship Id="rId7" Type="http://schemas.openxmlformats.org/officeDocument/2006/relationships/worksheet" Target="worksheets/sheet7.xml"/><Relationship Id="rId12" Type="http://schemas.openxmlformats.org/officeDocument/2006/relationships/externalLink" Target="externalLinks/externalLink3.xml"/><Relationship Id="rId17" Type="http://schemas.openxmlformats.org/officeDocument/2006/relationships/externalLink" Target="externalLinks/externalLink8.xml"/><Relationship Id="rId25" Type="http://schemas.openxmlformats.org/officeDocument/2006/relationships/externalLink" Target="externalLinks/externalLink16.xml"/><Relationship Id="rId2" Type="http://schemas.openxmlformats.org/officeDocument/2006/relationships/worksheet" Target="worksheets/sheet2.xml"/><Relationship Id="rId16" Type="http://schemas.openxmlformats.org/officeDocument/2006/relationships/externalLink" Target="externalLinks/externalLink7.xml"/><Relationship Id="rId20" Type="http://schemas.openxmlformats.org/officeDocument/2006/relationships/externalLink" Target="externalLinks/externalLink11.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2.xml"/><Relationship Id="rId24" Type="http://schemas.openxmlformats.org/officeDocument/2006/relationships/externalLink" Target="externalLinks/externalLink15.xml"/><Relationship Id="rId5" Type="http://schemas.openxmlformats.org/officeDocument/2006/relationships/worksheet" Target="worksheets/sheet5.xml"/><Relationship Id="rId15" Type="http://schemas.openxmlformats.org/officeDocument/2006/relationships/externalLink" Target="externalLinks/externalLink6.xml"/><Relationship Id="rId23" Type="http://schemas.openxmlformats.org/officeDocument/2006/relationships/externalLink" Target="externalLinks/externalLink14.xml"/><Relationship Id="rId28" Type="http://schemas.openxmlformats.org/officeDocument/2006/relationships/sharedStrings" Target="sharedStrings.xml"/><Relationship Id="rId10" Type="http://schemas.openxmlformats.org/officeDocument/2006/relationships/externalLink" Target="externalLinks/externalLink1.xml"/><Relationship Id="rId19" Type="http://schemas.openxmlformats.org/officeDocument/2006/relationships/externalLink" Target="externalLinks/externalLink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5.xml"/><Relationship Id="rId22" Type="http://schemas.openxmlformats.org/officeDocument/2006/relationships/externalLink" Target="externalLinks/externalLink13.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jpeg"/><Relationship Id="rId7" Type="http://schemas.openxmlformats.org/officeDocument/2006/relationships/image" Target="../media/image9.jpeg"/><Relationship Id="rId2" Type="http://schemas.openxmlformats.org/officeDocument/2006/relationships/image" Target="../media/image4.png"/><Relationship Id="rId1" Type="http://schemas.openxmlformats.org/officeDocument/2006/relationships/image" Target="../media/image3.jpeg"/><Relationship Id="rId6" Type="http://schemas.openxmlformats.org/officeDocument/2006/relationships/image" Target="../media/image8.png"/><Relationship Id="rId5" Type="http://schemas.openxmlformats.org/officeDocument/2006/relationships/image" Target="../media/image7.jpeg"/><Relationship Id="rId4" Type="http://schemas.openxmlformats.org/officeDocument/2006/relationships/image" Target="../media/image6.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jpeg"/><Relationship Id="rId7" Type="http://schemas.openxmlformats.org/officeDocument/2006/relationships/image" Target="../media/image16.jpeg"/><Relationship Id="rId12" Type="http://schemas.openxmlformats.org/officeDocument/2006/relationships/image" Target="../media/image21.png"/><Relationship Id="rId2" Type="http://schemas.openxmlformats.org/officeDocument/2006/relationships/image" Target="../media/image11.png"/><Relationship Id="rId1" Type="http://schemas.openxmlformats.org/officeDocument/2006/relationships/image" Target="../media/image10.jpeg"/><Relationship Id="rId6" Type="http://schemas.openxmlformats.org/officeDocument/2006/relationships/image" Target="../media/image15.jpeg"/><Relationship Id="rId11" Type="http://schemas.openxmlformats.org/officeDocument/2006/relationships/image" Target="../media/image20.png"/><Relationship Id="rId5" Type="http://schemas.openxmlformats.org/officeDocument/2006/relationships/image" Target="../media/image14.jpeg"/><Relationship Id="rId10" Type="http://schemas.openxmlformats.org/officeDocument/2006/relationships/image" Target="../media/image19.png"/><Relationship Id="rId4" Type="http://schemas.openxmlformats.org/officeDocument/2006/relationships/image" Target="../media/image13.jpeg"/><Relationship Id="rId9" Type="http://schemas.openxmlformats.org/officeDocument/2006/relationships/image" Target="../media/image18.png"/></Relationships>
</file>

<file path=xl/drawings/_rels/drawing4.xml.rels><?xml version="1.0" encoding="UTF-8" standalone="yes"?>
<Relationships xmlns="http://schemas.openxmlformats.org/package/2006/relationships"><Relationship Id="rId1" Type="http://schemas.openxmlformats.org/officeDocument/2006/relationships/image" Target="../media/image22.png"/></Relationships>
</file>

<file path=xl/drawings/_rels/drawing5.xml.rels><?xml version="1.0" encoding="UTF-8" standalone="yes"?>
<Relationships xmlns="http://schemas.openxmlformats.org/package/2006/relationships"><Relationship Id="rId1"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30.png"/><Relationship Id="rId3" Type="http://schemas.openxmlformats.org/officeDocument/2006/relationships/image" Target="../media/image25.png"/><Relationship Id="rId7" Type="http://schemas.openxmlformats.org/officeDocument/2006/relationships/image" Target="../media/image29.png"/><Relationship Id="rId2" Type="http://schemas.openxmlformats.org/officeDocument/2006/relationships/image" Target="../media/image24.png"/><Relationship Id="rId1" Type="http://schemas.openxmlformats.org/officeDocument/2006/relationships/image" Target="../media/image1.png"/><Relationship Id="rId6" Type="http://schemas.openxmlformats.org/officeDocument/2006/relationships/image" Target="../media/image28.png"/><Relationship Id="rId5" Type="http://schemas.openxmlformats.org/officeDocument/2006/relationships/image" Target="../media/image27.pn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40.png"/><Relationship Id="rId13" Type="http://schemas.openxmlformats.org/officeDocument/2006/relationships/image" Target="../media/image45.jpeg"/><Relationship Id="rId3" Type="http://schemas.openxmlformats.org/officeDocument/2006/relationships/image" Target="../media/image35.png"/><Relationship Id="rId7" Type="http://schemas.openxmlformats.org/officeDocument/2006/relationships/image" Target="../media/image39.png"/><Relationship Id="rId12" Type="http://schemas.openxmlformats.org/officeDocument/2006/relationships/image" Target="../media/image44.jpeg"/><Relationship Id="rId2" Type="http://schemas.openxmlformats.org/officeDocument/2006/relationships/image" Target="../media/image34.jpeg"/><Relationship Id="rId1" Type="http://schemas.openxmlformats.org/officeDocument/2006/relationships/image" Target="../media/image33.jpeg"/><Relationship Id="rId6" Type="http://schemas.openxmlformats.org/officeDocument/2006/relationships/image" Target="../media/image38.png"/><Relationship Id="rId11" Type="http://schemas.openxmlformats.org/officeDocument/2006/relationships/image" Target="../media/image43.jpeg"/><Relationship Id="rId5" Type="http://schemas.openxmlformats.org/officeDocument/2006/relationships/image" Target="../media/image37.png"/><Relationship Id="rId10" Type="http://schemas.openxmlformats.org/officeDocument/2006/relationships/image" Target="../media/image42.jpeg"/><Relationship Id="rId4" Type="http://schemas.openxmlformats.org/officeDocument/2006/relationships/image" Target="../media/image36.jpeg"/><Relationship Id="rId9"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oneCellAnchor>
    <xdr:from>
      <xdr:col>6</xdr:col>
      <xdr:colOff>48681</xdr:colOff>
      <xdr:row>4</xdr:row>
      <xdr:rowOff>187406</xdr:rowOff>
    </xdr:from>
    <xdr:ext cx="559967" cy="416479"/>
    <xdr:pic>
      <xdr:nvPicPr>
        <xdr:cNvPr id="2" name="Imagen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cstate="email"/>
        <a:srcRect/>
        <a:stretch>
          <a:fillRect/>
        </a:stretch>
      </xdr:blipFill>
      <xdr:spPr>
        <a:xfrm>
          <a:off x="4887381" y="979886"/>
          <a:ext cx="559967" cy="416479"/>
        </a:xfrm>
        <a:prstGeom prst="rect">
          <a:avLst/>
        </a:prstGeom>
      </xdr:spPr>
    </xdr:pic>
    <xdr:clientData/>
  </xdr:oneCellAnchor>
  <xdr:twoCellAnchor editAs="oneCell">
    <xdr:from>
      <xdr:col>1</xdr:col>
      <xdr:colOff>399129</xdr:colOff>
      <xdr:row>17</xdr:row>
      <xdr:rowOff>172418</xdr:rowOff>
    </xdr:from>
    <xdr:to>
      <xdr:col>6</xdr:col>
      <xdr:colOff>398276</xdr:colOff>
      <xdr:row>34</xdr:row>
      <xdr:rowOff>22575</xdr:rowOff>
    </xdr:to>
    <xdr:pic>
      <xdr:nvPicPr>
        <xdr:cNvPr id="4" name="Imagen 3">
          <a:extLst>
            <a:ext uri="{FF2B5EF4-FFF2-40B4-BE49-F238E27FC236}">
              <a16:creationId xmlns:a16="http://schemas.microsoft.com/office/drawing/2014/main" id="{3DFDC662-B97B-CD5C-A87B-EE06AE11F58B}"/>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xdr:blipFill>
      <xdr:spPr>
        <a:xfrm>
          <a:off x="637254" y="3477593"/>
          <a:ext cx="4590197" cy="29267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225497</xdr:colOff>
      <xdr:row>12</xdr:row>
      <xdr:rowOff>60450</xdr:rowOff>
    </xdr:from>
    <xdr:to>
      <xdr:col>3</xdr:col>
      <xdr:colOff>774210</xdr:colOff>
      <xdr:row>32</xdr:row>
      <xdr:rowOff>163935</xdr:rowOff>
    </xdr:to>
    <xdr:pic>
      <xdr:nvPicPr>
        <xdr:cNvPr id="19" name="Imagen 18">
          <a:extLst>
            <a:ext uri="{FF2B5EF4-FFF2-40B4-BE49-F238E27FC236}">
              <a16:creationId xmlns:a16="http://schemas.microsoft.com/office/drawing/2014/main" id="{3D781FC8-8B2B-BB51-8DEC-A23513107758}"/>
            </a:ext>
          </a:extLst>
        </xdr:cNvPr>
        <xdr:cNvPicPr>
          <a:picLocks noChangeAspect="1" noChangeArrowheads="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xdr:blipFill>
      <xdr:spPr bwMode="auto">
        <a:xfrm>
          <a:off x="225497" y="2470275"/>
          <a:ext cx="2771848" cy="37172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78</xdr:row>
      <xdr:rowOff>0</xdr:rowOff>
    </xdr:from>
    <xdr:to>
      <xdr:col>2</xdr:col>
      <xdr:colOff>304800</xdr:colOff>
      <xdr:row>79</xdr:row>
      <xdr:rowOff>137159</xdr:rowOff>
    </xdr:to>
    <xdr:sp macro="" textlink="">
      <xdr:nvSpPr>
        <xdr:cNvPr id="2052" name="AutoShape 4">
          <a:extLst>
            <a:ext uri="{FF2B5EF4-FFF2-40B4-BE49-F238E27FC236}">
              <a16:creationId xmlns:a16="http://schemas.microsoft.com/office/drawing/2014/main" id="{C13A2549-4D35-2EB6-F2B8-A41D22E089EE}"/>
            </a:ext>
          </a:extLst>
        </xdr:cNvPr>
        <xdr:cNvSpPr>
          <a:spLocks noChangeAspect="1" noChangeArrowheads="1"/>
        </xdr:cNvSpPr>
      </xdr:nvSpPr>
      <xdr:spPr bwMode="auto">
        <a:xfrm>
          <a:off x="1104900" y="8275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1</xdr:col>
      <xdr:colOff>243840</xdr:colOff>
      <xdr:row>54</xdr:row>
      <xdr:rowOff>64327</xdr:rowOff>
    </xdr:from>
    <xdr:ext cx="8174673" cy="4199063"/>
    <xdr:pic>
      <xdr:nvPicPr>
        <xdr:cNvPr id="16" name="Imagen 15">
          <a:extLst>
            <a:ext uri="{FF2B5EF4-FFF2-40B4-BE49-F238E27FC236}">
              <a16:creationId xmlns:a16="http://schemas.microsoft.com/office/drawing/2014/main" id="{94F0FD68-A317-4620-93C0-E8981B116CC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xdr:blipFill>
      <xdr:spPr bwMode="auto">
        <a:xfrm>
          <a:off x="481965" y="10075102"/>
          <a:ext cx="8174673" cy="419906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7</xdr:col>
      <xdr:colOff>594118</xdr:colOff>
      <xdr:row>12</xdr:row>
      <xdr:rowOff>74017</xdr:rowOff>
    </xdr:from>
    <xdr:to>
      <xdr:col>10</xdr:col>
      <xdr:colOff>952564</xdr:colOff>
      <xdr:row>32</xdr:row>
      <xdr:rowOff>164331</xdr:rowOff>
    </xdr:to>
    <xdr:pic>
      <xdr:nvPicPr>
        <xdr:cNvPr id="2" name="Imagen 1">
          <a:extLst>
            <a:ext uri="{FF2B5EF4-FFF2-40B4-BE49-F238E27FC236}">
              <a16:creationId xmlns:a16="http://schemas.microsoft.com/office/drawing/2014/main" id="{1D9827A9-8896-4B76-7175-9B6BB1B5F3F2}"/>
            </a:ext>
          </a:extLst>
        </xdr:cNvPr>
        <xdr:cNvPicPr>
          <a:picLocks noChangeAspect="1" noChangeArrowheads="1"/>
        </xdr:cNvPicPr>
      </xdr:nvPicPr>
      <xdr:blipFill>
        <a:blip xmlns:r="http://schemas.openxmlformats.org/officeDocument/2006/relationships" r:embed="rId3" cstate="screen">
          <a:extLst>
            <a:ext uri="{28A0092B-C50C-407E-A947-70E740481C1C}">
              <a14:useLocalDpi xmlns:a14="http://schemas.microsoft.com/office/drawing/2010/main"/>
            </a:ext>
          </a:extLst>
        </a:blip>
        <a:srcRect/>
        <a:stretch/>
      </xdr:blipFill>
      <xdr:spPr bwMode="auto">
        <a:xfrm>
          <a:off x="5880493" y="2483842"/>
          <a:ext cx="2777796" cy="3704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105494</xdr:colOff>
      <xdr:row>34</xdr:row>
      <xdr:rowOff>92588</xdr:rowOff>
    </xdr:from>
    <xdr:to>
      <xdr:col>3</xdr:col>
      <xdr:colOff>630074</xdr:colOff>
      <xdr:row>53</xdr:row>
      <xdr:rowOff>2722</xdr:rowOff>
    </xdr:to>
    <xdr:pic>
      <xdr:nvPicPr>
        <xdr:cNvPr id="4" name="Imagen 3">
          <a:extLst>
            <a:ext uri="{FF2B5EF4-FFF2-40B4-BE49-F238E27FC236}">
              <a16:creationId xmlns:a16="http://schemas.microsoft.com/office/drawing/2014/main" id="{CCEB8F62-0CDB-3001-29D4-DB13715B819E}"/>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xdr:blipFill>
      <xdr:spPr bwMode="auto">
        <a:xfrm>
          <a:off x="343619" y="6483863"/>
          <a:ext cx="2507685" cy="3348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682709</xdr:colOff>
      <xdr:row>34</xdr:row>
      <xdr:rowOff>131211</xdr:rowOff>
    </xdr:from>
    <xdr:ext cx="3139753" cy="2354814"/>
    <xdr:pic>
      <xdr:nvPicPr>
        <xdr:cNvPr id="15" name="Imagen 14">
          <a:extLst>
            <a:ext uri="{FF2B5EF4-FFF2-40B4-BE49-F238E27FC236}">
              <a16:creationId xmlns:a16="http://schemas.microsoft.com/office/drawing/2014/main" id="{37478FA5-5789-448A-8248-103FB5E19FE3}"/>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xdr:blipFill>
      <xdr:spPr bwMode="auto">
        <a:xfrm>
          <a:off x="2911559" y="6522486"/>
          <a:ext cx="3139753" cy="235481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3338</xdr:colOff>
      <xdr:row>34</xdr:row>
      <xdr:rowOff>79823</xdr:rowOff>
    </xdr:from>
    <xdr:ext cx="2504352" cy="3368474"/>
    <xdr:pic>
      <xdr:nvPicPr>
        <xdr:cNvPr id="17" name="Imagen 16">
          <a:extLst>
            <a:ext uri="{FF2B5EF4-FFF2-40B4-BE49-F238E27FC236}">
              <a16:creationId xmlns:a16="http://schemas.microsoft.com/office/drawing/2014/main" id="{615D8643-7CE1-4C9F-B787-881EAD81E3C3}"/>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a:ext>
          </a:extLst>
        </a:blip>
        <a:srcRect/>
        <a:stretch/>
      </xdr:blipFill>
      <xdr:spPr bwMode="auto">
        <a:xfrm>
          <a:off x="6156488" y="6471098"/>
          <a:ext cx="2504352" cy="336847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3</xdr:col>
      <xdr:colOff>817247</xdr:colOff>
      <xdr:row>12</xdr:row>
      <xdr:rowOff>49529</xdr:rowOff>
    </xdr:from>
    <xdr:to>
      <xdr:col>7</xdr:col>
      <xdr:colOff>513388</xdr:colOff>
      <xdr:row>32</xdr:row>
      <xdr:rowOff>126546</xdr:rowOff>
    </xdr:to>
    <xdr:pic>
      <xdr:nvPicPr>
        <xdr:cNvPr id="21" name="Imagen 20">
          <a:extLst>
            <a:ext uri="{FF2B5EF4-FFF2-40B4-BE49-F238E27FC236}">
              <a16:creationId xmlns:a16="http://schemas.microsoft.com/office/drawing/2014/main" id="{8A358E88-3392-FCDD-E3C4-EC39A7E0EF5C}"/>
            </a:ext>
          </a:extLst>
        </xdr:cNvPr>
        <xdr:cNvPicPr>
          <a:picLocks noChangeAspect="1" noChangeArrowheads="1"/>
        </xdr:cNvPicPr>
      </xdr:nvPicPr>
      <xdr:blipFill>
        <a:blip xmlns:r="http://schemas.openxmlformats.org/officeDocument/2006/relationships" r:embed="rId7" cstate="screen">
          <a:extLst>
            <a:ext uri="{28A0092B-C50C-407E-A947-70E740481C1C}">
              <a14:useLocalDpi xmlns:a14="http://schemas.microsoft.com/office/drawing/2010/main"/>
            </a:ext>
          </a:extLst>
        </a:blip>
        <a:srcRect/>
        <a:stretch/>
      </xdr:blipFill>
      <xdr:spPr bwMode="auto">
        <a:xfrm>
          <a:off x="3046097" y="2459354"/>
          <a:ext cx="2763191" cy="36908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694406</xdr:colOff>
      <xdr:row>89</xdr:row>
      <xdr:rowOff>22467</xdr:rowOff>
    </xdr:from>
    <xdr:to>
      <xdr:col>12</xdr:col>
      <xdr:colOff>645486</xdr:colOff>
      <xdr:row>107</xdr:row>
      <xdr:rowOff>133285</xdr:rowOff>
    </xdr:to>
    <xdr:pic>
      <xdr:nvPicPr>
        <xdr:cNvPr id="62" name="Imagen 61">
          <a:extLst>
            <a:ext uri="{FF2B5EF4-FFF2-40B4-BE49-F238E27FC236}">
              <a16:creationId xmlns:a16="http://schemas.microsoft.com/office/drawing/2014/main" id="{4655031F-56E5-10CD-0965-85C9F91D585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7197682" y="17692984"/>
          <a:ext cx="2296201" cy="3421577"/>
        </a:xfrm>
        <a:prstGeom prst="rect">
          <a:avLst/>
        </a:prstGeom>
      </xdr:spPr>
    </xdr:pic>
    <xdr:clientData/>
  </xdr:twoCellAnchor>
  <xdr:twoCellAnchor editAs="oneCell">
    <xdr:from>
      <xdr:col>3</xdr:col>
      <xdr:colOff>643760</xdr:colOff>
      <xdr:row>89</xdr:row>
      <xdr:rowOff>26277</xdr:rowOff>
    </xdr:from>
    <xdr:to>
      <xdr:col>6</xdr:col>
      <xdr:colOff>589125</xdr:colOff>
      <xdr:row>107</xdr:row>
      <xdr:rowOff>129475</xdr:rowOff>
    </xdr:to>
    <xdr:pic>
      <xdr:nvPicPr>
        <xdr:cNvPr id="15" name="Imagen 14">
          <a:extLst>
            <a:ext uri="{FF2B5EF4-FFF2-40B4-BE49-F238E27FC236}">
              <a16:creationId xmlns:a16="http://schemas.microsoft.com/office/drawing/2014/main" id="{93BF11B7-6CAC-478E-A879-98F52F11CFF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456794" y="17696794"/>
          <a:ext cx="2290486" cy="3413957"/>
        </a:xfrm>
        <a:prstGeom prst="rect">
          <a:avLst/>
        </a:prstGeom>
      </xdr:spPr>
    </xdr:pic>
    <xdr:clientData/>
  </xdr:twoCellAnchor>
  <xdr:twoCellAnchor>
    <xdr:from>
      <xdr:col>8</xdr:col>
      <xdr:colOff>535597</xdr:colOff>
      <xdr:row>98</xdr:row>
      <xdr:rowOff>112982</xdr:rowOff>
    </xdr:from>
    <xdr:to>
      <xdr:col>9</xdr:col>
      <xdr:colOff>645208</xdr:colOff>
      <xdr:row>101</xdr:row>
      <xdr:rowOff>134963</xdr:rowOff>
    </xdr:to>
    <xdr:sp macro="" textlink="">
      <xdr:nvSpPr>
        <xdr:cNvPr id="43" name="Rectángulo 42">
          <a:extLst>
            <a:ext uri="{FF2B5EF4-FFF2-40B4-BE49-F238E27FC236}">
              <a16:creationId xmlns:a16="http://schemas.microsoft.com/office/drawing/2014/main" id="{FC0400B4-0301-4C4F-A0DC-436DC16FA1E7}"/>
            </a:ext>
          </a:extLst>
        </xdr:cNvPr>
        <xdr:cNvSpPr/>
      </xdr:nvSpPr>
      <xdr:spPr bwMode="auto">
        <a:xfrm>
          <a:off x="6260122" y="19353482"/>
          <a:ext cx="890661" cy="564906"/>
        </a:xfrm>
        <a:prstGeom prst="rect">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editAs="oneCell">
    <xdr:from>
      <xdr:col>12</xdr:col>
      <xdr:colOff>0</xdr:colOff>
      <xdr:row>84</xdr:row>
      <xdr:rowOff>0</xdr:rowOff>
    </xdr:from>
    <xdr:to>
      <xdr:col>12</xdr:col>
      <xdr:colOff>304800</xdr:colOff>
      <xdr:row>85</xdr:row>
      <xdr:rowOff>54069</xdr:rowOff>
    </xdr:to>
    <xdr:sp macro="" textlink="">
      <xdr:nvSpPr>
        <xdr:cNvPr id="4"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6F33CEA-9231-454F-843F-2EF4394CA1EA}"/>
            </a:ext>
          </a:extLst>
        </xdr:cNvPr>
        <xdr:cNvSpPr>
          <a:spLocks noChangeAspect="1" noChangeArrowheads="1"/>
        </xdr:cNvSpPr>
      </xdr:nvSpPr>
      <xdr:spPr bwMode="auto">
        <a:xfrm>
          <a:off x="8839200" y="22526625"/>
          <a:ext cx="304800" cy="316229"/>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0</xdr:colOff>
      <xdr:row>84</xdr:row>
      <xdr:rowOff>0</xdr:rowOff>
    </xdr:from>
    <xdr:to>
      <xdr:col>12</xdr:col>
      <xdr:colOff>304800</xdr:colOff>
      <xdr:row>85</xdr:row>
      <xdr:rowOff>54069</xdr:rowOff>
    </xdr:to>
    <xdr:sp macro="" textlink="">
      <xdr:nvSpPr>
        <xdr:cNvPr id="5"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B1598B0B-7162-413C-9D98-82F45927BE15}"/>
            </a:ext>
          </a:extLst>
        </xdr:cNvPr>
        <xdr:cNvSpPr>
          <a:spLocks noChangeAspect="1" noChangeArrowheads="1"/>
        </xdr:cNvSpPr>
      </xdr:nvSpPr>
      <xdr:spPr bwMode="auto">
        <a:xfrm>
          <a:off x="8839200" y="22526625"/>
          <a:ext cx="304800" cy="316229"/>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13</xdr:col>
      <xdr:colOff>286082</xdr:colOff>
      <xdr:row>1</xdr:row>
      <xdr:rowOff>54169</xdr:rowOff>
    </xdr:from>
    <xdr:to>
      <xdr:col>16</xdr:col>
      <xdr:colOff>552291</xdr:colOff>
      <xdr:row>6</xdr:row>
      <xdr:rowOff>131691</xdr:rowOff>
    </xdr:to>
    <xdr:pic>
      <xdr:nvPicPr>
        <xdr:cNvPr id="56" name="Imagen 55" descr="Gráfico&#10;&#10;Descripción generada automáticamente">
          <a:extLst>
            <a:ext uri="{FF2B5EF4-FFF2-40B4-BE49-F238E27FC236}">
              <a16:creationId xmlns:a16="http://schemas.microsoft.com/office/drawing/2014/main" id="{7DDB1C87-BDF9-F3CA-2996-1209F1341EEB}"/>
            </a:ext>
          </a:extLst>
        </xdr:cNvPr>
        <xdr:cNvPicPr>
          <a:picLocks noChangeAspect="1"/>
        </xdr:cNvPicPr>
      </xdr:nvPicPr>
      <xdr:blipFill>
        <a:blip xmlns:r="http://schemas.openxmlformats.org/officeDocument/2006/relationships" r:embed="rId2"/>
        <a:stretch>
          <a:fillRect/>
        </a:stretch>
      </xdr:blipFill>
      <xdr:spPr>
        <a:xfrm>
          <a:off x="9877343" y="236386"/>
          <a:ext cx="2605715" cy="1348572"/>
        </a:xfrm>
        <a:prstGeom prst="rect">
          <a:avLst/>
        </a:prstGeom>
      </xdr:spPr>
    </xdr:pic>
    <xdr:clientData/>
  </xdr:twoCellAnchor>
  <xdr:twoCellAnchor>
    <xdr:from>
      <xdr:col>9</xdr:col>
      <xdr:colOff>737154</xdr:colOff>
      <xdr:row>96</xdr:row>
      <xdr:rowOff>57981</xdr:rowOff>
    </xdr:from>
    <xdr:to>
      <xdr:col>10</xdr:col>
      <xdr:colOff>641573</xdr:colOff>
      <xdr:row>101</xdr:row>
      <xdr:rowOff>107010</xdr:rowOff>
    </xdr:to>
    <xdr:sp macro="" textlink="">
      <xdr:nvSpPr>
        <xdr:cNvPr id="102" name="Cubo 101">
          <a:extLst>
            <a:ext uri="{FF2B5EF4-FFF2-40B4-BE49-F238E27FC236}">
              <a16:creationId xmlns:a16="http://schemas.microsoft.com/office/drawing/2014/main" id="{E33DA295-4AE8-E364-FE04-D931613088C1}"/>
            </a:ext>
          </a:extLst>
        </xdr:cNvPr>
        <xdr:cNvSpPr/>
      </xdr:nvSpPr>
      <xdr:spPr bwMode="auto">
        <a:xfrm rot="16200000">
          <a:off x="7075588" y="16322786"/>
          <a:ext cx="960116" cy="682984"/>
        </a:xfrm>
        <a:prstGeom prst="cube">
          <a:avLst>
            <a:gd name="adj" fmla="val 14888"/>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10</xdr:col>
      <xdr:colOff>49696</xdr:colOff>
      <xdr:row>102</xdr:row>
      <xdr:rowOff>172031</xdr:rowOff>
    </xdr:from>
    <xdr:to>
      <xdr:col>10</xdr:col>
      <xdr:colOff>458112</xdr:colOff>
      <xdr:row>105</xdr:row>
      <xdr:rowOff>39709</xdr:rowOff>
    </xdr:to>
    <xdr:sp macro="" textlink="">
      <xdr:nvSpPr>
        <xdr:cNvPr id="113" name="Elipse 112">
          <a:extLst>
            <a:ext uri="{FF2B5EF4-FFF2-40B4-BE49-F238E27FC236}">
              <a16:creationId xmlns:a16="http://schemas.microsoft.com/office/drawing/2014/main" id="{68DB12FD-F959-218B-DE3D-210A379634F3}"/>
            </a:ext>
          </a:extLst>
        </xdr:cNvPr>
        <xdr:cNvSpPr/>
      </xdr:nvSpPr>
      <xdr:spPr bwMode="auto">
        <a:xfrm>
          <a:off x="7305261" y="17391574"/>
          <a:ext cx="408416" cy="414331"/>
        </a:xfrm>
        <a:prstGeom prst="ellipse">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12</xdr:col>
      <xdr:colOff>244173</xdr:colOff>
      <xdr:row>102</xdr:row>
      <xdr:rowOff>10179</xdr:rowOff>
    </xdr:from>
    <xdr:to>
      <xdr:col>12</xdr:col>
      <xdr:colOff>632442</xdr:colOff>
      <xdr:row>104</xdr:row>
      <xdr:rowOff>27331</xdr:rowOff>
    </xdr:to>
    <xdr:sp macro="" textlink="">
      <xdr:nvSpPr>
        <xdr:cNvPr id="114" name="Elipse 113">
          <a:extLst>
            <a:ext uri="{FF2B5EF4-FFF2-40B4-BE49-F238E27FC236}">
              <a16:creationId xmlns:a16="http://schemas.microsoft.com/office/drawing/2014/main" id="{41CCE3D4-B702-450C-A535-4F4E6B38047E}"/>
            </a:ext>
          </a:extLst>
        </xdr:cNvPr>
        <xdr:cNvSpPr/>
      </xdr:nvSpPr>
      <xdr:spPr bwMode="auto">
        <a:xfrm>
          <a:off x="9092898" y="23775054"/>
          <a:ext cx="388269" cy="379102"/>
        </a:xfrm>
        <a:prstGeom prst="ellipse">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10</xdr:col>
      <xdr:colOff>89204</xdr:colOff>
      <xdr:row>102</xdr:row>
      <xdr:rowOff>126288</xdr:rowOff>
    </xdr:from>
    <xdr:to>
      <xdr:col>10</xdr:col>
      <xdr:colOff>478907</xdr:colOff>
      <xdr:row>105</xdr:row>
      <xdr:rowOff>13998</xdr:rowOff>
    </xdr:to>
    <xdr:sp macro="" textlink="">
      <xdr:nvSpPr>
        <xdr:cNvPr id="115" name="Elipse 114">
          <a:extLst>
            <a:ext uri="{FF2B5EF4-FFF2-40B4-BE49-F238E27FC236}">
              <a16:creationId xmlns:a16="http://schemas.microsoft.com/office/drawing/2014/main" id="{698486EA-C0DD-4253-8015-F3AFBCA45CA0}"/>
            </a:ext>
          </a:extLst>
        </xdr:cNvPr>
        <xdr:cNvSpPr/>
      </xdr:nvSpPr>
      <xdr:spPr bwMode="auto">
        <a:xfrm>
          <a:off x="7344769" y="17345831"/>
          <a:ext cx="389703" cy="434363"/>
        </a:xfrm>
        <a:prstGeom prst="ellipse">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8</xdr:col>
      <xdr:colOff>542576</xdr:colOff>
      <xdr:row>94</xdr:row>
      <xdr:rowOff>31322</xdr:rowOff>
    </xdr:from>
    <xdr:to>
      <xdr:col>9</xdr:col>
      <xdr:colOff>620741</xdr:colOff>
      <xdr:row>94</xdr:row>
      <xdr:rowOff>173646</xdr:rowOff>
    </xdr:to>
    <xdr:sp macro="" textlink="">
      <xdr:nvSpPr>
        <xdr:cNvPr id="100" name="Rectángulo 99">
          <a:extLst>
            <a:ext uri="{FF2B5EF4-FFF2-40B4-BE49-F238E27FC236}">
              <a16:creationId xmlns:a16="http://schemas.microsoft.com/office/drawing/2014/main" id="{2939F852-949C-5983-312E-6D4B7EF27BCB}"/>
            </a:ext>
          </a:extLst>
        </xdr:cNvPr>
        <xdr:cNvSpPr/>
      </xdr:nvSpPr>
      <xdr:spPr bwMode="auto">
        <a:xfrm>
          <a:off x="6295676" y="18730802"/>
          <a:ext cx="863025" cy="142324"/>
        </a:xfrm>
        <a:prstGeom prst="rect">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ctr"/>
          <a:endParaRPr lang="es-CL" sz="1100"/>
        </a:p>
      </xdr:txBody>
    </xdr:sp>
    <xdr:clientData/>
  </xdr:twoCellAnchor>
  <xdr:twoCellAnchor>
    <xdr:from>
      <xdr:col>3</xdr:col>
      <xdr:colOff>36634</xdr:colOff>
      <xdr:row>98</xdr:row>
      <xdr:rowOff>146538</xdr:rowOff>
    </xdr:from>
    <xdr:to>
      <xdr:col>4</xdr:col>
      <xdr:colOff>153865</xdr:colOff>
      <xdr:row>101</xdr:row>
      <xdr:rowOff>168519</xdr:rowOff>
    </xdr:to>
    <xdr:sp macro="" textlink="">
      <xdr:nvSpPr>
        <xdr:cNvPr id="24" name="Rectángulo 23">
          <a:extLst>
            <a:ext uri="{FF2B5EF4-FFF2-40B4-BE49-F238E27FC236}">
              <a16:creationId xmlns:a16="http://schemas.microsoft.com/office/drawing/2014/main" id="{12BB1279-CFEC-E1E2-925F-A1EDCC4FB49C}"/>
            </a:ext>
          </a:extLst>
        </xdr:cNvPr>
        <xdr:cNvSpPr/>
      </xdr:nvSpPr>
      <xdr:spPr bwMode="auto">
        <a:xfrm>
          <a:off x="1861038" y="19599519"/>
          <a:ext cx="901212" cy="571500"/>
        </a:xfrm>
        <a:prstGeom prst="rect">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editAs="oneCell">
    <xdr:from>
      <xdr:col>6</xdr:col>
      <xdr:colOff>724918</xdr:colOff>
      <xdr:row>27</xdr:row>
      <xdr:rowOff>125647</xdr:rowOff>
    </xdr:from>
    <xdr:to>
      <xdr:col>9</xdr:col>
      <xdr:colOff>762000</xdr:colOff>
      <xdr:row>45</xdr:row>
      <xdr:rowOff>3358</xdr:rowOff>
    </xdr:to>
    <xdr:pic>
      <xdr:nvPicPr>
        <xdr:cNvPr id="6" name="Imagen 5">
          <a:extLst>
            <a:ext uri="{FF2B5EF4-FFF2-40B4-BE49-F238E27FC236}">
              <a16:creationId xmlns:a16="http://schemas.microsoft.com/office/drawing/2014/main" id="{3B818358-12E4-4FF8-9623-636925FB9087}"/>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rcRect/>
        <a:stretch/>
      </xdr:blipFill>
      <xdr:spPr>
        <a:xfrm>
          <a:off x="4893937" y="5423012"/>
          <a:ext cx="2389025" cy="3174827"/>
        </a:xfrm>
        <a:prstGeom prst="rect">
          <a:avLst/>
        </a:prstGeom>
        <a:solidFill>
          <a:schemeClr val="bg1"/>
        </a:solidFill>
        <a:ln w="3175" cap="flat" cmpd="sng" algn="ctr">
          <a:solidFill>
            <a:sysClr val="windowText" lastClr="000000"/>
          </a:solidFill>
          <a:prstDash val="solid"/>
          <a:round/>
          <a:headEnd type="none" w="med" len="med"/>
          <a:tailEnd type="none" w="med" len="med"/>
        </a:ln>
        <a:effectLst/>
      </xdr:spPr>
    </xdr:pic>
    <xdr:clientData/>
  </xdr:twoCellAnchor>
  <xdr:twoCellAnchor>
    <xdr:from>
      <xdr:col>10</xdr:col>
      <xdr:colOff>49696</xdr:colOff>
      <xdr:row>122</xdr:row>
      <xdr:rowOff>172031</xdr:rowOff>
    </xdr:from>
    <xdr:to>
      <xdr:col>10</xdr:col>
      <xdr:colOff>458112</xdr:colOff>
      <xdr:row>125</xdr:row>
      <xdr:rowOff>39709</xdr:rowOff>
    </xdr:to>
    <xdr:sp macro="" textlink="">
      <xdr:nvSpPr>
        <xdr:cNvPr id="58" name="Elipse 57">
          <a:extLst>
            <a:ext uri="{FF2B5EF4-FFF2-40B4-BE49-F238E27FC236}">
              <a16:creationId xmlns:a16="http://schemas.microsoft.com/office/drawing/2014/main" id="{E78809A9-4D38-4C23-8C18-164073B8BFF9}"/>
            </a:ext>
          </a:extLst>
        </xdr:cNvPr>
        <xdr:cNvSpPr/>
      </xdr:nvSpPr>
      <xdr:spPr bwMode="auto">
        <a:xfrm>
          <a:off x="7358448" y="19987548"/>
          <a:ext cx="404606" cy="421007"/>
        </a:xfrm>
        <a:prstGeom prst="ellipse">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12</xdr:col>
      <xdr:colOff>244173</xdr:colOff>
      <xdr:row>122</xdr:row>
      <xdr:rowOff>10179</xdr:rowOff>
    </xdr:from>
    <xdr:to>
      <xdr:col>12</xdr:col>
      <xdr:colOff>632442</xdr:colOff>
      <xdr:row>124</xdr:row>
      <xdr:rowOff>27331</xdr:rowOff>
    </xdr:to>
    <xdr:sp macro="" textlink="">
      <xdr:nvSpPr>
        <xdr:cNvPr id="59" name="Elipse 58">
          <a:extLst>
            <a:ext uri="{FF2B5EF4-FFF2-40B4-BE49-F238E27FC236}">
              <a16:creationId xmlns:a16="http://schemas.microsoft.com/office/drawing/2014/main" id="{D3D79AF7-C2DB-4CE7-9F33-D5F5EA04277B}"/>
            </a:ext>
          </a:extLst>
        </xdr:cNvPr>
        <xdr:cNvSpPr/>
      </xdr:nvSpPr>
      <xdr:spPr bwMode="auto">
        <a:xfrm>
          <a:off x="9120887" y="19831411"/>
          <a:ext cx="380649" cy="379688"/>
        </a:xfrm>
        <a:prstGeom prst="ellipse">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10</xdr:col>
      <xdr:colOff>89204</xdr:colOff>
      <xdr:row>122</xdr:row>
      <xdr:rowOff>126288</xdr:rowOff>
    </xdr:from>
    <xdr:to>
      <xdr:col>10</xdr:col>
      <xdr:colOff>478907</xdr:colOff>
      <xdr:row>125</xdr:row>
      <xdr:rowOff>13998</xdr:rowOff>
    </xdr:to>
    <xdr:sp macro="" textlink="">
      <xdr:nvSpPr>
        <xdr:cNvPr id="63" name="Elipse 62">
          <a:extLst>
            <a:ext uri="{FF2B5EF4-FFF2-40B4-BE49-F238E27FC236}">
              <a16:creationId xmlns:a16="http://schemas.microsoft.com/office/drawing/2014/main" id="{FF8AE2E6-72D9-4652-B15C-1BD9D63CDD90}"/>
            </a:ext>
          </a:extLst>
        </xdr:cNvPr>
        <xdr:cNvSpPr/>
      </xdr:nvSpPr>
      <xdr:spPr bwMode="auto">
        <a:xfrm>
          <a:off x="7397956" y="19949425"/>
          <a:ext cx="382083" cy="437229"/>
        </a:xfrm>
        <a:prstGeom prst="ellipse">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8</xdr:col>
      <xdr:colOff>542576</xdr:colOff>
      <xdr:row>114</xdr:row>
      <xdr:rowOff>31322</xdr:rowOff>
    </xdr:from>
    <xdr:to>
      <xdr:col>9</xdr:col>
      <xdr:colOff>620741</xdr:colOff>
      <xdr:row>114</xdr:row>
      <xdr:rowOff>173646</xdr:rowOff>
    </xdr:to>
    <xdr:sp macro="" textlink="">
      <xdr:nvSpPr>
        <xdr:cNvPr id="64" name="Rectángulo 63">
          <a:extLst>
            <a:ext uri="{FF2B5EF4-FFF2-40B4-BE49-F238E27FC236}">
              <a16:creationId xmlns:a16="http://schemas.microsoft.com/office/drawing/2014/main" id="{1D8BA1EC-11FC-4A4E-BD06-B7C25466D6AA}"/>
            </a:ext>
          </a:extLst>
        </xdr:cNvPr>
        <xdr:cNvSpPr/>
      </xdr:nvSpPr>
      <xdr:spPr bwMode="auto">
        <a:xfrm>
          <a:off x="6281462" y="18383359"/>
          <a:ext cx="862146" cy="140419"/>
        </a:xfrm>
        <a:prstGeom prst="rect">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ctr"/>
          <a:endParaRPr lang="es-CL" sz="1100"/>
        </a:p>
      </xdr:txBody>
    </xdr:sp>
    <xdr:clientData/>
  </xdr:twoCellAnchor>
  <xdr:twoCellAnchor>
    <xdr:from>
      <xdr:col>3</xdr:col>
      <xdr:colOff>36634</xdr:colOff>
      <xdr:row>118</xdr:row>
      <xdr:rowOff>146538</xdr:rowOff>
    </xdr:from>
    <xdr:to>
      <xdr:col>4</xdr:col>
      <xdr:colOff>153865</xdr:colOff>
      <xdr:row>121</xdr:row>
      <xdr:rowOff>168519</xdr:rowOff>
    </xdr:to>
    <xdr:sp macro="" textlink="">
      <xdr:nvSpPr>
        <xdr:cNvPr id="65" name="Rectángulo 64">
          <a:extLst>
            <a:ext uri="{FF2B5EF4-FFF2-40B4-BE49-F238E27FC236}">
              <a16:creationId xmlns:a16="http://schemas.microsoft.com/office/drawing/2014/main" id="{121269DA-EE7A-4B76-9F14-1BEB92AFD236}"/>
            </a:ext>
          </a:extLst>
        </xdr:cNvPr>
        <xdr:cNvSpPr/>
      </xdr:nvSpPr>
      <xdr:spPr bwMode="auto">
        <a:xfrm>
          <a:off x="1853711" y="19231268"/>
          <a:ext cx="901212" cy="577215"/>
        </a:xfrm>
        <a:prstGeom prst="rect">
          <a:avLst/>
        </a:prstGeom>
        <a:noFill/>
        <a:ln w="9525" cap="flat" cmpd="sng" algn="ctr">
          <a:noFill/>
          <a:prstDash val="solid"/>
          <a:round/>
          <a:headEnd type="none" w="med" len="med"/>
          <a:tailEnd type="none" w="med" len="med"/>
        </a:ln>
        <a:effectLst/>
      </xdr:spPr>
      <xdr:txBody>
        <a:bodyPr vertOverflow="clip" wrap="square" lIns="18288" tIns="0" rIns="0" bIns="0" rtlCol="0" anchor="ctr" upright="1"/>
        <a:lstStyle/>
        <a:p>
          <a:pPr algn="l"/>
          <a:endParaRPr lang="es-CL" sz="1100"/>
        </a:p>
      </xdr:txBody>
    </xdr:sp>
    <xdr:clientData/>
  </xdr:twoCellAnchor>
  <xdr:twoCellAnchor>
    <xdr:from>
      <xdr:col>2</xdr:col>
      <xdr:colOff>241789</xdr:colOff>
      <xdr:row>113</xdr:row>
      <xdr:rowOff>53570</xdr:rowOff>
    </xdr:from>
    <xdr:to>
      <xdr:col>3</xdr:col>
      <xdr:colOff>725365</xdr:colOff>
      <xdr:row>116</xdr:row>
      <xdr:rowOff>0</xdr:rowOff>
    </xdr:to>
    <xdr:sp macro="" textlink="">
      <xdr:nvSpPr>
        <xdr:cNvPr id="66" name="Rectángulo 65">
          <a:extLst>
            <a:ext uri="{FF2B5EF4-FFF2-40B4-BE49-F238E27FC236}">
              <a16:creationId xmlns:a16="http://schemas.microsoft.com/office/drawing/2014/main" id="{A071A2A1-D7BF-49AF-922E-83A596979C6E}"/>
            </a:ext>
          </a:extLst>
        </xdr:cNvPr>
        <xdr:cNvSpPr/>
      </xdr:nvSpPr>
      <xdr:spPr bwMode="auto">
        <a:xfrm>
          <a:off x="1274885" y="21887801"/>
          <a:ext cx="1267557" cy="495949"/>
        </a:xfrm>
        <a:prstGeom prst="rect">
          <a:avLst/>
        </a:prstGeom>
        <a:noFill/>
        <a:ln w="19050" cap="flat" cmpd="sng" algn="ctr">
          <a:noFill/>
          <a:prstDash val="sysDash"/>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clientData/>
  </xdr:twoCellAnchor>
  <xdr:twoCellAnchor editAs="oneCell">
    <xdr:from>
      <xdr:col>12</xdr:col>
      <xdr:colOff>0</xdr:colOff>
      <xdr:row>85</xdr:row>
      <xdr:rowOff>0</xdr:rowOff>
    </xdr:from>
    <xdr:to>
      <xdr:col>12</xdr:col>
      <xdr:colOff>304800</xdr:colOff>
      <xdr:row>86</xdr:row>
      <xdr:rowOff>131735</xdr:rowOff>
    </xdr:to>
    <xdr:sp macro="" textlink="">
      <xdr:nvSpPr>
        <xdr:cNvPr id="3"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A0A1E4D7-4D0B-45BD-8DB0-799BF913466E}"/>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0</xdr:colOff>
      <xdr:row>85</xdr:row>
      <xdr:rowOff>0</xdr:rowOff>
    </xdr:from>
    <xdr:to>
      <xdr:col>12</xdr:col>
      <xdr:colOff>304800</xdr:colOff>
      <xdr:row>86</xdr:row>
      <xdr:rowOff>131735</xdr:rowOff>
    </xdr:to>
    <xdr:sp macro="" textlink="">
      <xdr:nvSpPr>
        <xdr:cNvPr id="8"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34EAF91A-0C65-44F4-B03F-0BAFDBAAE9AC}"/>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0</xdr:colOff>
      <xdr:row>85</xdr:row>
      <xdr:rowOff>0</xdr:rowOff>
    </xdr:from>
    <xdr:to>
      <xdr:col>12</xdr:col>
      <xdr:colOff>304800</xdr:colOff>
      <xdr:row>86</xdr:row>
      <xdr:rowOff>131736</xdr:rowOff>
    </xdr:to>
    <xdr:sp macro="" textlink="">
      <xdr:nvSpPr>
        <xdr:cNvPr id="9"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DD73AA98-EF4C-4718-AD15-E0981E244FAE}"/>
            </a:ext>
          </a:extLst>
        </xdr:cNvPr>
        <xdr:cNvSpPr>
          <a:spLocks noChangeAspect="1" noChangeArrowheads="1"/>
        </xdr:cNvSpPr>
      </xdr:nvSpPr>
      <xdr:spPr bwMode="auto">
        <a:xfrm>
          <a:off x="8839200" y="2458402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85</xdr:row>
      <xdr:rowOff>0</xdr:rowOff>
    </xdr:from>
    <xdr:to>
      <xdr:col>9</xdr:col>
      <xdr:colOff>304800</xdr:colOff>
      <xdr:row>86</xdr:row>
      <xdr:rowOff>131739</xdr:rowOff>
    </xdr:to>
    <xdr:sp macro="" textlink="">
      <xdr:nvSpPr>
        <xdr:cNvPr id="10" name="AutoShape 4"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06C72B72-1E9F-48DA-8166-8D82968AD381}"/>
            </a:ext>
          </a:extLst>
        </xdr:cNvPr>
        <xdr:cNvSpPr>
          <a:spLocks noChangeAspect="1" noChangeArrowheads="1"/>
        </xdr:cNvSpPr>
      </xdr:nvSpPr>
      <xdr:spPr bwMode="auto">
        <a:xfrm>
          <a:off x="6496050" y="24584025"/>
          <a:ext cx="304800" cy="32033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12</xdr:col>
      <xdr:colOff>0</xdr:colOff>
      <xdr:row>85</xdr:row>
      <xdr:rowOff>0</xdr:rowOff>
    </xdr:from>
    <xdr:ext cx="304800" cy="320331"/>
    <xdr:sp macro="" textlink="">
      <xdr:nvSpPr>
        <xdr:cNvPr id="12"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EE8AEBD7-645D-4E8D-9ED7-67E9F4C8B4DF}"/>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1"/>
    <xdr:sp macro="" textlink="">
      <xdr:nvSpPr>
        <xdr:cNvPr id="14"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CBA0C2D2-9654-4222-A28C-91B4988E0624}"/>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2"/>
    <xdr:sp macro="" textlink="">
      <xdr:nvSpPr>
        <xdr:cNvPr id="18"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BCFC4539-CC0C-4031-AE4B-6D2CF11AE7EF}"/>
            </a:ext>
          </a:extLst>
        </xdr:cNvPr>
        <xdr:cNvSpPr>
          <a:spLocks noChangeAspect="1" noChangeArrowheads="1"/>
        </xdr:cNvSpPr>
      </xdr:nvSpPr>
      <xdr:spPr bwMode="auto">
        <a:xfrm>
          <a:off x="8839200" y="2458402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1"/>
    <xdr:sp macro="" textlink="">
      <xdr:nvSpPr>
        <xdr:cNvPr id="19"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F6EC5767-ECB7-47A3-AF9D-2242F882AD7A}"/>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1"/>
    <xdr:sp macro="" textlink="">
      <xdr:nvSpPr>
        <xdr:cNvPr id="20"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F29E893-674B-4A91-A367-8C4421AFED7C}"/>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2"/>
    <xdr:sp macro="" textlink="">
      <xdr:nvSpPr>
        <xdr:cNvPr id="21"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5AB2A956-5F61-4878-8040-9DC8FA566100}"/>
            </a:ext>
          </a:extLst>
        </xdr:cNvPr>
        <xdr:cNvSpPr>
          <a:spLocks noChangeAspect="1" noChangeArrowheads="1"/>
        </xdr:cNvSpPr>
      </xdr:nvSpPr>
      <xdr:spPr bwMode="auto">
        <a:xfrm>
          <a:off x="8839200" y="2458402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1"/>
    <xdr:sp macro="" textlink="">
      <xdr:nvSpPr>
        <xdr:cNvPr id="22"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0B11704A-4481-4744-8C95-53405E4110C8}"/>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1"/>
    <xdr:sp macro="" textlink="">
      <xdr:nvSpPr>
        <xdr:cNvPr id="25"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E8787DC7-DF24-4F24-8D42-01E115B49F25}"/>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2"/>
    <xdr:sp macro="" textlink="">
      <xdr:nvSpPr>
        <xdr:cNvPr id="26"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4ED39980-4BF1-4029-A689-AF53F5665C19}"/>
            </a:ext>
          </a:extLst>
        </xdr:cNvPr>
        <xdr:cNvSpPr>
          <a:spLocks noChangeAspect="1" noChangeArrowheads="1"/>
        </xdr:cNvSpPr>
      </xdr:nvSpPr>
      <xdr:spPr bwMode="auto">
        <a:xfrm>
          <a:off x="8839200" y="2458402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1"/>
    <xdr:sp macro="" textlink="">
      <xdr:nvSpPr>
        <xdr:cNvPr id="27"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35A5E12D-E5EA-493A-A126-DCE64F84062F}"/>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1"/>
    <xdr:sp macro="" textlink="">
      <xdr:nvSpPr>
        <xdr:cNvPr id="28"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9347016B-B6B8-4FD8-9121-7D6C997ECF54}"/>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2"/>
    <xdr:sp macro="" textlink="">
      <xdr:nvSpPr>
        <xdr:cNvPr id="30"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E2C3B035-7E0D-4358-9F98-19DEB602BCFE}"/>
            </a:ext>
          </a:extLst>
        </xdr:cNvPr>
        <xdr:cNvSpPr>
          <a:spLocks noChangeAspect="1" noChangeArrowheads="1"/>
        </xdr:cNvSpPr>
      </xdr:nvSpPr>
      <xdr:spPr bwMode="auto">
        <a:xfrm>
          <a:off x="8839200" y="2458402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1"/>
    <xdr:sp macro="" textlink="">
      <xdr:nvSpPr>
        <xdr:cNvPr id="31"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3F07E85C-7D12-40FD-8370-ED3BBE44F5F7}"/>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1"/>
    <xdr:sp macro="" textlink="">
      <xdr:nvSpPr>
        <xdr:cNvPr id="32"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1920C2A8-FD48-47D0-9E20-432E1978E6D2}"/>
            </a:ext>
          </a:extLst>
        </xdr:cNvPr>
        <xdr:cNvSpPr>
          <a:spLocks noChangeAspect="1" noChangeArrowheads="1"/>
        </xdr:cNvSpPr>
      </xdr:nvSpPr>
      <xdr:spPr bwMode="auto">
        <a:xfrm>
          <a:off x="8839200" y="24584025"/>
          <a:ext cx="304800" cy="32033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0332"/>
    <xdr:sp macro="" textlink="">
      <xdr:nvSpPr>
        <xdr:cNvPr id="33"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03E7354F-3231-403D-AD47-87944998908E}"/>
            </a:ext>
          </a:extLst>
        </xdr:cNvPr>
        <xdr:cNvSpPr>
          <a:spLocks noChangeAspect="1" noChangeArrowheads="1"/>
        </xdr:cNvSpPr>
      </xdr:nvSpPr>
      <xdr:spPr bwMode="auto">
        <a:xfrm>
          <a:off x="8839200" y="24584025"/>
          <a:ext cx="304800" cy="32033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1"/>
    <xdr:sp macro="" textlink="">
      <xdr:nvSpPr>
        <xdr:cNvPr id="34"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910C142-5394-4F9C-A513-41043701E580}"/>
            </a:ext>
          </a:extLst>
        </xdr:cNvPr>
        <xdr:cNvSpPr>
          <a:spLocks noChangeAspect="1" noChangeArrowheads="1"/>
        </xdr:cNvSpPr>
      </xdr:nvSpPr>
      <xdr:spPr bwMode="auto">
        <a:xfrm>
          <a:off x="8839200" y="24584025"/>
          <a:ext cx="304800" cy="32414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1"/>
    <xdr:sp macro="" textlink="">
      <xdr:nvSpPr>
        <xdr:cNvPr id="35"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98D3B00-E9CA-48B1-8A2A-07BBF644C5A2}"/>
            </a:ext>
          </a:extLst>
        </xdr:cNvPr>
        <xdr:cNvSpPr>
          <a:spLocks noChangeAspect="1" noChangeArrowheads="1"/>
        </xdr:cNvSpPr>
      </xdr:nvSpPr>
      <xdr:spPr bwMode="auto">
        <a:xfrm>
          <a:off x="8839200" y="24584025"/>
          <a:ext cx="304800" cy="32414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2"/>
    <xdr:sp macro="" textlink="">
      <xdr:nvSpPr>
        <xdr:cNvPr id="36"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67AA3CFC-11E2-43D0-8321-3135618D7F11}"/>
            </a:ext>
          </a:extLst>
        </xdr:cNvPr>
        <xdr:cNvSpPr>
          <a:spLocks noChangeAspect="1" noChangeArrowheads="1"/>
        </xdr:cNvSpPr>
      </xdr:nvSpPr>
      <xdr:spPr bwMode="auto">
        <a:xfrm>
          <a:off x="8839200" y="24584025"/>
          <a:ext cx="304800" cy="32414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1"/>
    <xdr:sp macro="" textlink="">
      <xdr:nvSpPr>
        <xdr:cNvPr id="37"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C3A45D07-E3DC-4B4A-9B35-1670D4D920E6}"/>
            </a:ext>
          </a:extLst>
        </xdr:cNvPr>
        <xdr:cNvSpPr>
          <a:spLocks noChangeAspect="1" noChangeArrowheads="1"/>
        </xdr:cNvSpPr>
      </xdr:nvSpPr>
      <xdr:spPr bwMode="auto">
        <a:xfrm>
          <a:off x="8839200" y="24584025"/>
          <a:ext cx="304800" cy="32414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1"/>
    <xdr:sp macro="" textlink="">
      <xdr:nvSpPr>
        <xdr:cNvPr id="38"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4E9E1426-B071-4F15-A77D-F9914369BD30}"/>
            </a:ext>
          </a:extLst>
        </xdr:cNvPr>
        <xdr:cNvSpPr>
          <a:spLocks noChangeAspect="1" noChangeArrowheads="1"/>
        </xdr:cNvSpPr>
      </xdr:nvSpPr>
      <xdr:spPr bwMode="auto">
        <a:xfrm>
          <a:off x="8839200" y="24584025"/>
          <a:ext cx="304800" cy="32414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2"/>
    <xdr:sp macro="" textlink="">
      <xdr:nvSpPr>
        <xdr:cNvPr id="40"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34A12010-8B91-493B-A6F7-5AB40578D6E3}"/>
            </a:ext>
          </a:extLst>
        </xdr:cNvPr>
        <xdr:cNvSpPr>
          <a:spLocks noChangeAspect="1" noChangeArrowheads="1"/>
        </xdr:cNvSpPr>
      </xdr:nvSpPr>
      <xdr:spPr bwMode="auto">
        <a:xfrm>
          <a:off x="8839200" y="24584025"/>
          <a:ext cx="304800" cy="32414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1"/>
    <xdr:sp macro="" textlink="">
      <xdr:nvSpPr>
        <xdr:cNvPr id="46"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A29B3E3-94D6-4468-9892-C2B06D88123D}"/>
            </a:ext>
          </a:extLst>
        </xdr:cNvPr>
        <xdr:cNvSpPr>
          <a:spLocks noChangeAspect="1" noChangeArrowheads="1"/>
        </xdr:cNvSpPr>
      </xdr:nvSpPr>
      <xdr:spPr bwMode="auto">
        <a:xfrm>
          <a:off x="8839200" y="24584025"/>
          <a:ext cx="304800" cy="32414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1"/>
    <xdr:sp macro="" textlink="">
      <xdr:nvSpPr>
        <xdr:cNvPr id="47"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BE44CF77-0085-4A48-8B43-C1E1D96BCE7C}"/>
            </a:ext>
          </a:extLst>
        </xdr:cNvPr>
        <xdr:cNvSpPr>
          <a:spLocks noChangeAspect="1" noChangeArrowheads="1"/>
        </xdr:cNvSpPr>
      </xdr:nvSpPr>
      <xdr:spPr bwMode="auto">
        <a:xfrm>
          <a:off x="8839200" y="24584025"/>
          <a:ext cx="304800" cy="32414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2"/>
    <xdr:sp macro="" textlink="">
      <xdr:nvSpPr>
        <xdr:cNvPr id="48"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7B451DB6-9146-4C5D-8A33-B24029648307}"/>
            </a:ext>
          </a:extLst>
        </xdr:cNvPr>
        <xdr:cNvSpPr>
          <a:spLocks noChangeAspect="1" noChangeArrowheads="1"/>
        </xdr:cNvSpPr>
      </xdr:nvSpPr>
      <xdr:spPr bwMode="auto">
        <a:xfrm>
          <a:off x="8839200" y="24584025"/>
          <a:ext cx="304800" cy="32414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1"/>
    <xdr:sp macro="" textlink="">
      <xdr:nvSpPr>
        <xdr:cNvPr id="49"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57F691E8-B4ED-488C-B778-E2F7ABD48375}"/>
            </a:ext>
          </a:extLst>
        </xdr:cNvPr>
        <xdr:cNvSpPr>
          <a:spLocks noChangeAspect="1" noChangeArrowheads="1"/>
        </xdr:cNvSpPr>
      </xdr:nvSpPr>
      <xdr:spPr bwMode="auto">
        <a:xfrm>
          <a:off x="8839200" y="24584025"/>
          <a:ext cx="304800" cy="32414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1"/>
    <xdr:sp macro="" textlink="">
      <xdr:nvSpPr>
        <xdr:cNvPr id="50"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D5ADBB36-7CFA-4575-B645-06672CBDCC22}"/>
            </a:ext>
          </a:extLst>
        </xdr:cNvPr>
        <xdr:cNvSpPr>
          <a:spLocks noChangeAspect="1" noChangeArrowheads="1"/>
        </xdr:cNvSpPr>
      </xdr:nvSpPr>
      <xdr:spPr bwMode="auto">
        <a:xfrm>
          <a:off x="8839200" y="24584025"/>
          <a:ext cx="304800" cy="324141"/>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85</xdr:row>
      <xdr:rowOff>0</xdr:rowOff>
    </xdr:from>
    <xdr:ext cx="304800" cy="324142"/>
    <xdr:sp macro="" textlink="">
      <xdr:nvSpPr>
        <xdr:cNvPr id="53" name="AutoShape 3"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6E298E4F-E1D2-4C29-85B7-C9FC35EE1775}"/>
            </a:ext>
          </a:extLst>
        </xdr:cNvPr>
        <xdr:cNvSpPr>
          <a:spLocks noChangeAspect="1" noChangeArrowheads="1"/>
        </xdr:cNvSpPr>
      </xdr:nvSpPr>
      <xdr:spPr bwMode="auto">
        <a:xfrm>
          <a:off x="8839200" y="24584025"/>
          <a:ext cx="304800" cy="324142"/>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82</xdr:row>
      <xdr:rowOff>0</xdr:rowOff>
    </xdr:from>
    <xdr:ext cx="304800" cy="301720"/>
    <xdr:sp macro="" textlink="">
      <xdr:nvSpPr>
        <xdr:cNvPr id="142" name="AutoShape 1"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2F102620-E28F-45E9-9390-9FBC6598024C}"/>
            </a:ext>
          </a:extLst>
        </xdr:cNvPr>
        <xdr:cNvSpPr>
          <a:spLocks noChangeAspect="1" noChangeArrowheads="1"/>
        </xdr:cNvSpPr>
      </xdr:nvSpPr>
      <xdr:spPr bwMode="auto">
        <a:xfrm>
          <a:off x="8839200" y="12487275"/>
          <a:ext cx="304800" cy="30172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82</xdr:row>
      <xdr:rowOff>0</xdr:rowOff>
    </xdr:from>
    <xdr:ext cx="304800" cy="301720"/>
    <xdr:sp macro="" textlink="">
      <xdr:nvSpPr>
        <xdr:cNvPr id="143" name="AutoShape 2" descr="data:image/png;base64,iVBORw0KGgoAAAANSUhEUgAAAboAAAFMCAYAAAC9PHmBAAAAAXNSR0IArs4c6QAAIABJREFUeF6UveuSrkl2FvZWfVW7u0fDSQILISCEAuQAzCG4DYNGM7oHj2Yk34HDEbaRNDME4Qj7qvzPP/zHAQQmbAMGpFEfdvc+VNXnWM9hrSfze6tl16i1q75Dvpkr11rPOmbe/eB3f3q9u7s/no/rcXccx/V6xX939Qdemdeu9TteOY6H+3v8i++81Of52bvrcbz0p/jZGs8/17v1b3wvvn9/f99zqN8xpr7Tz7ibz9RT72oW9SFMgfM/7u8wL7xbv2NNnCOe54HrGxr/Xuut6dd3Xl5e8HHPA2PwaT0WaaKx67l3d3iv/qvv4/emZJNh5lLTyfFynnp20XToF7TmcjGW19frrOfe32E/kvb+vWZV673HnK/HtWhzX6+IRvM1jl8Pqo/WnDTf+mzRDtO4I8/cXe+Oe62ZJCZNaiswDokXk7ryO2Imj3dXfCg+6n3Tt0hf8sb1+sK139fcrscVxLyA4sueNx9yntcr3296xL75e36uZSJIokVz3fVf0xg8cn/cX2uOIy9cngjo/S66kB3J88VH1xfumQkhPsX+xGsko/gYz9TYTVvyoJdYdKrZmO9z7TVRjbAssT7Te6klntGM+7DRgKK3aILlu7VmLQnflGyBDrWuop9m0+QAq5L/c4+WteCJwfTQB+Y9rtPzxVj1P9HMspzfBs00kfr8cS2+o/4B/TUXzptrmpmTN7mF3otb+Wr6FS/F3MHnL1fIaY1SenUdj8+H3gIPcR9qXuSnu+NFe2B9lDJxfXmG/Fun1XvPLy9isxcO+MJna4uOF+hq/LXIjv8onTd6e9WDxdipy3st3hMsgtryepTuPDCfF+l709G80vtYnxUPYi9FixfxPL7327/3M+PBsmlcCDSCfjOQiKmtzEBdbaSpkRwqIOBDqCUtEwmOqXB25WPwMoD4MQSeGvKe/CcdCoAS0JVCbCDSwFQkWl/oD+jkefjCVGdz5QNFKWs1YG4IU9KpWWM+AwaM13szPdfgKTwCCp3jA5YkaD1tEQECZ5Cl9FGIwiCRyOK1UqTXO0J9zt/zaS6QEeS98Fyg8CFaBLp78QRAVGKBZ0hR2aDB8wSOmCM4lgptvqm19PfvBXQWfAo3VliSDRC8VSgULO47fjdvB8jtfLgqUb7r16yU81FQGrScSEfvP17iTjcflyCXLpGC4nes5MVDNiaxPq7LigxjaUvxTBkco4SsNGRwBBitLFcKMYylxahZecygP8YHAT0VvsSCfKWxmm7e3zAwCeK1bs4c7Jqy2J8doPN4O6+SPrsRw30vdWj1TL4jXcrooTFHGQGHCJgG0LgvnuD1XnPuz5IXi/2sh3K/Od9vATnuHmbZcyw5giorHXE9Xrb9s9ECWYFhIMIB2Y+j1CDMG+ukAjGwIJ9AipAO5unSnZZBK+qF37c5JPBuauy4p/U5ehQ62o7ULS2gtwV0svYgG5wlJdqAPTxWQw7QWb7spLRB9P3f+9kVltv9/XggtjAJk0JIWQ8SXlt7z2VRx2aD1lrxauWZDNywYu5dHRVgEZq5KirqIcjqCHAzrSi9mbZqCuh6o9oDGUMEm6uhx4tYgW4YNpTTYi2SSeqnmLGt4rZ4OEFYZPLuvD6oLczRHl1vnam3rH8AeIwK0CfMz90y5YgEHosRFS+pWo+36EPZFGOGgrYh0QrLHgSU+eyRudD7RfXK50JxkENvvE+viUqNtLKYF1Dm4trQwFpGmZUyaaUr40U2dFvii2xK8OR8ayyBazLYxsNWKgvwyfuwoWLPAXzd2ioiCRvIwUqv/X+RHS+gK4JBKco7KGVMD5GKrHlcc+T6WxikWPRaKBZ4JPkjESH/C+hs6MjSb6ndlayfKYamQrES1XMMvhGlwDu9T6VqZYCBZjJCOJtF9ttIs4Eqjl6XI7r13tmu01NCd7WC373uWDfkWWuiAWIwlmHYc+YDrboYwagog+nAPe59ikkniKQBI62+RmQ62kb5s/zA0ystgw0o/nhpeTNveu/v4KjxVX6PzkJ5jgBT85SmnoDBrRtjjX+Pl0l9ORrbmEJdXlJBU2I3TpIGVK/lnNBZKY+uNoFLs5wcx6Wiffh73ATPBQa1DVJHJb73459cK8R1ub8wVAfLQOAmSuIZz8/YykJphGrktsO1FCPD1RTRTPTma+k6srAYHJMAvJFR0gIsgJBF0FayhNau8XFXoQEShnSYMEW9UTh/f6EAQ9m3a28QpDnM0BOZh/iI2GWHb6lMzUirrgCItfBRqVPgh3hgLikpUndCJt6cWtNuiZomliCEkWhVcJMxZhNvYaBahzF5tb6HEQl2lBgq1vuKXnb4ZKw1s+jsk0M+pjvCpAFmWI887rJ+oTT0N9YFWtvjYcgRVrKMUvrhEaYNj2NVKw4JSTEKfEi7UeDgQxsjDhMKHGww0MJfw8DkBQ62Gm58Hj1ZArXX1+HtYAMLeHpzUL+1bkc72tI2SHETi3oM7XpTDViWHM/b3GUFK3dvQigLj3RYS/ux7M+3gH7zJdasOcqjHm+Snno4dNw2qBbSDIq2vQ0BncA9957et/Yv3s/9AC937MD77rCkQnkK53s86wOG3ZVy2ICOzy09o9CvAJ5iSH0DDZRgXoaKrXXxAPbYhoBkdjVYYPpirAkPbhHsIGYBEygvUGUUQwS24MuIlsuGKIsQgP4cIrFKscS3gQMweun1ce21l/zd+gtPM9BZ3ZVcm1fFrjDota6O5GTIdwvvwvMWvZc9js8ZX2xA2PMuqjyH4Yi9qb39/u/+tF0j6uIR6PLWLPxNQyvWBiYCnS1Cb9edPETRL/Il5Axa+srNiFkyXt7eQVsp9IDSVaa+LyZlzNwK0MSH0nIYJATXAu1v1GfsXTVwifG9ma2gNo+u83pmFCnXARcLcBBuYLBFk2vryOJ4KeEFYN6mlawW05e6mM/AHsTvBULgvTDobXnBUsWzmfcSVhFIw1qjzlIeLkJ95g/Tx0YFgU47nRZWWH3tpVkAvV8S+T10SflJOhoQxAf2LrY9Mo0IFOSh8UCoiUyPxbpsHjfc2BvpoEMPTUCUdSyDRFS/8Uwp+LT6O5rac6dSIbxpPHsLLei56ztNekohc6PFqBz5N4Cuw/9D11Qu/aQN6C1rY5yRuezVUaeTp0lr8abWUHOgypQXIDDjboi+u3FhuuyeqUAH+U0r3CU/KUPFg0tIoOughzT3kJHV+ypQeI4UqaMTAes29tu2iJAo9plzi0xph/HM16e0kuwuOVZHQKicFE0lT1F+GeWAESWNwLDwtXyDkW3YtgS6mxAzGETfjryoPbqUk4VfAox6XWKizFFbry7yps17Ad+QUhm94WJcDyHd0llXPqSxPGSGQPfjKkYRgCj/Ywvz5e56XJR4NRfLeWzmBVO2RSpvKABpxE6/lYsMt36SwCYIPJ+yXlWEUq+Pp3OTyVqs7xDvAT0p5JqfAalDY22ZqXDlej0utmJifimkCENGOAbPFCMWh5XFdBaGdx4laZEKG56ZmSEAlrpC4ZIuDBBDi3Ed4jUNb+gdVmyCpJUS90GhQ4U/vGYDQv1bdOtCAM2ROUIqqov289YrsPXOmfW65Y0iP5eCpLnQKhxkTiBND3WASyFZ5PlcciDm74jDgNxiKWI9FCqPZ0HkHqwhsRTSFXgTmORhOkoRBksqfdI4AvSy+p2PsQEzIT7CQBsqdjjbtR8OyAhBGohck5QChpuCBCsLOmhSdJGD8+iLXATTpfFyajRoL5g7ipAtVVrnizA/57+1Rk6JYalcG1glymkU8MhZKUqT8slcKrJfAZwZJTENCB7+HxPldAoiLK+nQQdgPHlBvS9UwQa63ZgAH1g+lvl4vOGt3INZJD06GswdgGRBisONlbNTqJ++v4OXAWhiAACjivFSD+zPXozhUwMkDBx5/bvR4zGL5wklNnVU7KOw57US2voZfg4dIaWG9yJ6hJd/+8c/AwWB7AoN2rIwONTEDBBkNlVjwWpwIlARtQKysKpcedgzVCUkmFy5QSvAzncpjOfvkDAMU1LAJsyXDG93tpkogC69GXhwArrMCxXQdQXpJtwYO4CuCa61miZtUoZSt2ezKHoNQNpOZWcqWDwToehRRBBO/d15W6/zjNEKgFzJir2aqtAaHzaFw0GB0qZrx+gz3FoiqWovFJ5gHFmTBhWsTzklib3X79AVnu/KTykE54s6R+ewkt+PMDlByUaCrGw91qEv0FcCW2/d8GN4qa6mCw1J709qNPfmZp+8n+1dMPzNH3s7q3HXfJrWkRjVCgT7ILBdqi4VInd4mEBdzEIlYSBq+bAx4Rk5VxlA1/IWnj9mHzyetGlQOwvrbtED06vXo7AlAL30gKsfowK1c+fK1rFoJ8L1MRkYBA7fbMqw/ZqwOOuxzHtGjolWhaJ7NDBdokI6qGqzgC6AtQFZ4RDmwyDVPUN4c9cXZZQmMrUAnvOFlm/JM4zMqIp3KN15C6aa6D0zWmDgGg9nob8jGnhxMnXwOl1Expg6xq3wIGWHyymd8YxUlkF4/s3n7HLEwSf3msYXjWnaVlz2VGgicJ9FLRElAIjLGTC4MR9Ye0sjBrLwgx/9pFwoVrMg5KInZRwtFATnkLmoK5SHY698+7ZSq16H3fqiPIIUGF43MIqzbb2Xt7Rabmti34R0nPbbLFg8x5tYvyNvdPuTFvp4ESphFzju3kVvmGyRGVXBKyh05dSkOPI5ZND7DhVYNdrbagWkRO+AseP+WdajVamUl4lcl0PLG3Tcujyxy6VpjBCGvFkbNDszpnLLsGXlQtvTSOB1Ajk8mhyTVnWXxHQRgj0ZrN3jdc5Ogb1JiMqKVmg1jQxEJJyaKF5VvlQJC1KESi/xJoGGgOrcbQoqw2+NZ0YFOYcssDFd7IWVB2v1KXorTMmlThm6wzC9/+YvmNsO4TjfK29HwmTFjwiJ5mPj0nmx3oeODkxkIT02qG0BvmycDtMCoKJqz2toGYAOjiC0QfNESUKuiOpLisLK0/S48eYkFwwFKxPTufIJ752I+1LlZz3ElhXm5Q0mqdRpv0lXatCUi2Y4mhzgq4I40rtaBhTZMN0h+gw3Ij0W+Sv+7vwgeZk0HqPGGUE/qx2GzcBMg8/7a+/HCFNRvNGrARRUCAQ3+aXl2QKghICYPypPlb+O1AdkTDlx+LrOhYe3Xt/bo4N0hlZMSeNAZp2MO7VzQd8ph1oMW/nM3/7xT69lqdCJLw/tGbLJkla735F07DiwyWHCqECi3U55fvImhnrTe5JCAS/LxQGy3hNQBkhP4emGh1OZ5psYU2vo8FAo5gbZ+BJDIdN/5XmnwFFIpVHEDo4vS1eTkS2IGX6Bh8qqJCsNKyMVZi7rg1BhHIaAu7ciaL+voxlLDEZPjAZO9y5GzsSCncKxCLMBwmFMF5IsOTROe2HMPUwrYQEPKuQILw9Em1zNaoCk0KWXRFW4gKTzRJ5He0jj9RQQsEJ0fgx0UiuLldmcHzmenp+eV59BbkBAJyuLnosU+V4xNvxOdWJ/wqEcmwRQaJH3IqkY/iSYedZ6XV7bVBGuoT/wXHhtXkvTwPk1bwjQTnQW+iR/bczaxU1YVVjmXqX5YyIXa4Vuj2f52XN+4VFaTh32lm3fQywelATzLN3Auez8a4tcQe7Na20vWq/nWkuJu8gEO2UFj3BdlfTLI7955lBzN+RbHuWUyEaQWzQBQBug3M+uZWvZnHBrceS0Nywl+gl06l2tJ7RxrD1wSLqD8e09WmfJ0Ax57HpMA+lWyUnvuOZ9aV2Sesne38hl1m1wM+5+8Hs/Rbsuq8ZKEZdLSkbOSrO0cG11LlYfTF418R4Ey06OBkMQXMYq5mZxBrAEBHijrMhc86xboEuPZSWAEt0WVAvIePcioCykqJRaBXee6bWnMmhQaQHkpjo6quB7u98AF78JD+peFl2FTl+6shUhWil8J2LbuzHQAbQnRDKWmtcupdeexVQVouK1lRitz1MLNujfwuzQmQDbuVQy5OoZLIqvPXjlWgAW9nxn/zuUNUNpr5xTVLhmyWmSt6ykaBCQv2B5SshhcChD4Rb5jSVaoGyFZ94gYYTKpcxwRSwcxxLwkBQTAaFB5GrEiRTcGGa29pU39DguKjDjet62tbnNEu7YC7wiTzL3gzTy3u87JQMXHkxChgsFqCqoA+1NZ2jRvsY6rqKrHRny9yno8pbGvfLLUT6/6oDeIwMe3VnlaaRywx43m5M9ZHxaJzVoRnSrPelzj9c83yAqHWdZrSpAFP74AAk/Q6FR6FYZKCXLiJDVvx7ndltCbzG0aGOcutIyz38nZ7ftA5wdRQRQH1EwR1BJfc9q/DHCHUZ0KtAtPvWdJzCE+K89dHGngQzu3WrMtLGjBYxBYqNudFx9JFMQ44TI6upWC8VaiyXrZBTZJ1QKShiC4+J0kFsPiYO+VCiymdKO5LjamFAI3HNZNs9sKzDb3B0X/P5yeTku9rgW72hCmK9ajq8xg6xVKLeXF4TqAKgdf+e+sABmFP3aTnDbK5LMbaBjWa5sa/zr0KIUuebYa9BzoUNadnMOOvVACgAMZqPSIarNQzKTDmBF6bRi5FbUPPVirFQqHCcKxhNL4Goyw5tks749l+UEmQi/NH95/SSeFJ1BrnKJbok2aOTcR8mYn+zBpEE13rf6+Eq5owBKYKTQIMgtLxz7YY2tOe6G3dB1VSQMolITEsSk+V2oI/oyJGQDz1S3UhnmZUiKysmFX+3AK0Rnze/nwiAVvrg1qFlGigx/n3jbN0p688ADZZZwqcenc2Ljwu0iUrBbL1yKaHpWoLUeRPJFDj72g7kYpy+sPINPEZWKKIA93Un8jL1CJuqTbVgIw/kzBEr5TT9/jMhR5OaLm4iDago67B3GoqM6NizxHDk8BikXKLG8fzfunVuslJFD3WvkxLROLzDnSpqPrLOPbi1OsU6CDhdfy5TEWwmAHvtZESuJxJKOaRmqxYLOc3IU1hgh8KZ1NMpbh1vPLCFThE/HXNUjQAakF3AyCnoyimD3anIUMrr0VLktEsfCqnJZgP0KXHTZm0O7AIKWrZopXchihV2fv2cYLQtH+DaRIDd89xr8dx5BQ2KPhZkeaL2MnsCoyLOVYG90lMBUfNoDHUZSFDHX0cC+CgQIHh4IQgYYSIpqAS1btv6MQr4GCylsfyUNgPQ2vQa81tWVVFPwLEWf2K7UR7chsvCOyyhjEcr6X1tnLbWTJ1wEkLsa34/y/O6OXD1EgoleiyougpW9RI9J4C6gg1LZPPs03iaks1qfSVcux4Br69HJIIOXS8ltRFQifdSDAudS69nsOmYfaRRVxumNLLvDP1oWZLhwngpT8QNS/6MwM1x5pqznMRNRAc9oCObh+RxNoj1p/23LfzGUsthkC0HS0BIgy+0z/emlt+8fVMj9chWkcmttwnuvVuJxXuSLNvhMqfCKTZ+Fd8Nr2d+3wbyDOXjXVfuueu0w9N6OsKZ4TrZdBXo0jJ36mAjE7M2rHl0AHdsUSCcEL9tgk7deLymH/+wohT5D9q5vM+yJkjcUsKyFJ7uhMMEPFdhtuV6vGTnOzPe1182139I5+NIGxg/+658hVQCgQ6LeIEdZS8uWVV0ixf0kHCFLEi5MLvJyVkq5yAScVsrR75ZWSCvRGyJMRdtVc7llODZE0l+8ZXKPvQNoAkULQ1tk0zi+bFz3BCa47fkjzsH5t6HbCnQwHO7LV3IJsIyJaLuYQgfpMYAYhSWV3wLuUopen4EO9BaJvN/5vbMx/IyuzC1vbCsearoqfHi2Bws9nKNz/nBThFQUVBbcO1n3XSHr0vPp+sCpI13pHT101MLycgYIVvDblQ2erGXUexQ0V9c5ntHmSxczrIp2juuaXiFGqQiaU8g+68WT3HtmS7gxJrxdPfPWKNSJGZr9DnTJM6scydORZ0E+MR3oYZ3tK5SYgGQxXDerfS8AYuVdgutq6JzJOGekAiWrV4MXeGg1khOw8vfFcwpPOJ9pfZDH2fl7neuWYmYYdu0hbM9IMsdCFcIDD+tYFfc8O3ko+VBhZxl/bNFSANLhwc1L73WK16aYKM5tDQ+LHp39petRQIeQp/NvDJbM8WXVxhAFKrWGcSJmfUgfiHUvGD97XPkGWw500ksw2rX6Gpe6CY/rlJHk3rri+7/30yvOiiyvrgoD7iUQhSMwKgmA/jGRaoJI4Hf1l4WWyoMW2NhJ7cnUIaGdfHWfHKuO7q8FSWF5iwgOsQ3x6tBe/rDSiGXzN0qqAJdJDfbIRfgghTOtdr+evXztU2GtK9C1gkAf3QiUPb91bCmF7ZBp0L8rWR2mlR+bWsKbpuO1ulsGfO/YOIWAqRfGbUl7KhD/np7lYnGLRme5zp1mOLnGli288aimCu/JXlU+M+nGvrcBLq0girP55Bt+wvNGEaKEpdaKAIAa3nU2rdBxeMCeies8WxmO4t7B/iYE20AnPs8KOUyYngW9SRdvGDjIt5MXXastWwHrl6IdQYDl1KTHWkncNNUeZrRiAb6M0EjGduMyjTiszl5iG0TKQ0/MPdkDk8P5mar6BI/ZZQvFi3kp2gAZUK1ABzPDc9oNrhXMpXgdugxuoY64BWTmZ8cY5fmqVNj0RtZDzhfP4bXewpo/qii1RxjQqRxW3NZDqhLCJ8MwlUL+IDlGV1nLOSQ/c4i8vDRhLRG1DtHf5144676sjsdrfqg9bXSU27UOwArge6a/w5yjyjncCk9ZP88L3sgTTtIizS8679aGtvkRxS7iD69BT28nbJVLGwT2UCUjP/jdn1XccTw3nGBv/5rKYs5pm4WXp5R+UnpByPp30zi9Eyg5e8Rigp3oDqcZJFbFuol+F77Ysub7thxq3pWPwzyjod3KAIojksPJCOzHcBN9WstrH9Qc/0Vl60QuQqIIySW4biCQNz50Mco6PuaqCr30wryGPV93a8VjVVSKAB4BnU9OASjIA5SHg16fV6z03gFZyzZ0mqbwQgUyr4QJUxlbW9tTs/J2Xx7KjTX3PmXdYUvlVAc82dv5cKljzO556rn+c0EKhYc0oVK1Op29WbX1+leGLh22S16lIE8xzFQjaRzLwA042DPMMPhq2fu4qeV5kVecKJznkHPX+OHt59rJZ7eek2Wij8hbqhvlWTdoJZ9JV7paWWy4VzcuHpSm22AnA6GNV1XipnfWCt2MFA+wolwAW6FDS7Rzy86DpaFcQ9bxeDmOoRKvId0QZ06ar2Id451X+4reqAiDARUtTgrHdnSBnzMuuwZy1j1pgL0go+UwDAr0HlKhx5FlBUYOPTOK1zKvA5K9980D0gmzPxwTpfvKgZKONB6yYnPRs2m4SF/j6D+0+HDtVRBpYEcBmVp/uKwxIEi90rqj27Df8vSe6nYGFf7hZBSH0rhx2txnH/Epqx1VQ8rR6QxKE6GtNWsqFGVM/qmV9GZUpbfD3xljspXORUkR74n07LVRo9CN4CCqJCtq02C7F5NAQjd8/QEo93l1fM9huxam6A0Uu0YF4qYIBL7wHF0MoUfO3GQcZFLfucAIgZ5Z7jPGnw503D/2sExx8ax/VwAGF4c8sHeycH0eZ9pV9sTSomvDSFGY+kweUIBq0NYOuqkh6NMA5yIMnc7ycE9vv5i8mlob3HxQsmx28K79qZ237PlbabXyStOutm24ZOWn5J71Oxtb3fy509p8ZNsjn3OzL9lU3LSKfHk8bQ8Z2otexj+hjy1uKlXm0zmPlRb4nL3FdhAmjLcvPAHJ6aFdBvPqJn5/DBXmahS6zrzltpdYp7xLTE89bp3G7IllDnJaNrhu+nvWTkt+z8pDGwZ5Kr0KR4mWvkEFZ8C6jaF0q3Smw4T4RutR05g7lQbbazxF9nQo3LLAWfOWD0cIcvfopaUu9ckqtqva20Y1pjS0IijQ4I5sqZqX+8ndtI/svYUjJa8ShjORrfmJKvfuQJGLgLHPy0STuc47loOGU7BoHas5TpcH/BbaC+RJKIxgi4Nd8yJWxFzJlCYvN4uFFfKEVGCAxcGjGmE3Q996c3zOjDvWFCuLbgtSegYomklGEDPGCS67IrJ1boWZSvjGvdc49R1shizVJXQXeS7PSwdsL830FBSpfltJi6IdoLchELLH3bCgZuhYgj80NM19Ag1QP0KXznNRTG0tkdH43d0abkCFN6/yYM0nQYP8ZOaWUG4803tHzdM0cbuDv89cJPkKgUAX8+hfHOSrMHqdaA5eOXivVlX3sqR+wsEM5Yir0funujqVT3teNNBdAORWm/G4rNxplEljvqZx/n+/3r6D9mGqjp0NSU/dBqFaGaO8fPbRCpq6VqE801IeBmirRzdQdaHGHpZX8QQsHDcWOwrpcG1XXBCUIsxswGweV6FUAmlETAkQNu5ET7COQ2oCnhtDQUbcjbkh745hTYXFI5IBOvgwYnsRei7xAzGfVvTCFCjtbCZX9qejSvU5VmdzB2Xn0WvJCsPmmQICSiijTIo+AFFE9+Cvff1TNFRf8CH4KjwEURS168gPX6v/Q39f0KT3TLLhUt/23pz3rufwGBuCk8KcTVIqm2ltck7zpSqlCb59XmfNr9JdisABa1QDUnvfvd7SWS/PruTkiVCgb5G7rukZpbMel1RMmC5oKwFZcJdL9XzY9b4N//D0EVrqydhtzcf1QHtp+n6AM3F2tfE8zuKFhMfDfZyqvmGCYjYfW3VrcSfA+HfH8yuH2fRqTJAiam3CTxi/vDnDj9NcDjncPIrXvIP0gDn+bkCMwk2vcELCOqNPJiNi+iggYagVjI0c6jlNUrnehLoUR0+DYdfvDZRRebq85oR6vG+gKw2MRvJQvARIroEgV60OtB0L6J6eonkatOIlv15HLzOrhHPpyhkJKsOSTjj0QcKTY1v3Zvjl22iz0mqALg0yWv8DLCO33HcCVfZUDg9mXkPqLd9cTqog85qBzQ/RO4e35BnIAC3yujJu4R5FiaA744213rQJAAAgAElEQVQGVIOFFVVXIW459zidZRnf7h+M69uG6JVGO0eO0bp4Z1lA0oUlc0xZ7qONTgfCCXQZeiQteRBPgLWN1J6/vCgBMFWXwpwBxG3yydjmmSt8xg3IG1SV/x7DlXSwVwgw6uvWVj3rMRPwjuq1xtzmMP3RGZQv5NYEcKY6erQ7dCme7XWa5WgB2NAU5N2EJWZeXamwba70Pgci0JmgawEGv7cXJZBADDGScJqwlBTjsXoNYTnn+zje7kHl5iQgWIdPzm3WsQLBusEJojTmtqqn9AiWLON5jiKpR9nXmmBNmmFk+W8Wq6+n4JzWnMt0EcbB0HpYrsGJ+hFYinla3xaKpEt63EP3WSO/zzwmbph/eT4t4c398fj2SK1wer56YVHoIcjL/svrtzVAheGilCgQaG9P9+e5X00hmfoege4OBUf1ewlHAd3zky6aFCDCLtbpEFiXwJmi4EKElc8QpfAN6B0yMkaklyNt0wpEVnho5TNFtEmn/lw9Ou4vvegM1pGekjU/B+u6HUbGeyvD3ZZp3pFCRu42cnI5z14HtCvXeRvsn7cI0AF0esYiW/KssT/tvXAtMPA66rAZd8JkG3Oc257fPA/fUpC896T5EjaEtxeA29ELe2JrnUI9u4FOi2s1LD3U5wDvABdhSkbuDHJuj+L87NFNz/Pov12Xmr7zug0/0jDbCMBbidCSldQt7aw4KuCIVIMXaYVQpyoxeXSc8tYO24pna2zWjbklx3wro1RznKPd1Hu3+DtdUt3s5IgbbrOwzfZPfvwTXg4vS9kC4A0CMof7SqXwclwKza2szAAuNy2RXErNOTOedrF2uK9WboYr51y3b1MQ/v7u7azjjreJz0lWshArlXge7LwrogVMutGcn7JVN3PhWhfgEq3dwyfC3Oi7ZT7a2DOPzq+NtTY9ZBzUlZZWvAGUcSlrl/GK8XZjItdhkM05tlClZbk64EsPYe9PVKBmjo6eS4RxozjAQGv+q78ruvCgz9danp9ZROV5w9qX54aWgz1UmW6CQJcoQsUpqk1/qLyaM95shRCeqRVGbvQZjfNz+f5+fuw+DvkgwrJblAB0CMNscugzUhobSyXkJv/+BnN0sGQHQP3ZernAUi1KA4dpaa9sDyWpIg/OVyHj+Fi2M1CJ8sdh7Z3OBE6fADJeQ8s+gC76GbvA1KCw6qtZO6E3K4Hx7E23dN5NxWe7LjCwR2E7c1z6PMbT3va9cLuBLnc0xS31gWmyPzuBblojtK7klQ30+AmZHoiIur9Rzdl7jq/SCOrBtLykKUe96XvESUSzEfuuFaLdipsQRejWBxK+6QXPOoDut37vZxPBiZsHGCkcRmqwU+kkrNztHMtWXmV9Nn+ksimijKJNMOL4EX9dDiLGZMZ2WwSvwnGs9pkQXWotqfsIjVBRUn2dKarFU7usjL4D3SjS6H9qK5DzmKuGxrtcqp11Q8H+WY494YEdWHZwGyG0WjHAYyQV+cgbhB5iuK/GKQ+ok8wn4d59nchDmI4ZQn0N6CIHg+/pO8yPeE4zJvaFccm+iR5VcLr8F/N2fu5yOepM6XqlxqrENU8tGqAsLe+qsDOgU5mXmYX8BpYjLcXFzYOkh61s8x6//hrQyRz3hzT86qFoAmEckfcdneA+Ol+98jYnPL15K9Y5pzr5s92APTOk5gJM8pDnN6HSeuXs9A75eSiddx549MlJtT+9AagIwgfPO1Xaw5a5ZmAAS4Xp2eW6Xvtcy3gUPlhRYkwY7eNZ4LFZNKaWAIfTz3Sljeoar6qGh34rj0DzhdzgUQUeFZ1oHSxgiTydeQ0pCJ/oopwjjhDzIe1bisN6wuu0bJNW1APMwQ90NkBFdahvO+ANrg4ysqUmn91tYa6yNBdZJ/d3W4MJ7GSkSPoMsIvBxvb0znGaSihCVKoCu1jtBUXMpVTcdxjJmjgrY+1QRSnLQP/aXJ9eDRHQzQYJiq96X1mJGAwNbC0P0aGBDKkgHh69bThn02YVvbdIq4lfM7m/K4v1732uZopmls1ttxJPEG9rKcKoC2AGIzr3NRVrro7S9ecOr+w5D42RVtuEbufwZmnZplF6hM1mBqGe72qc1Ofcl9h0iFJsj2nV6BwkPYatlF2howS/hTbyphAx1jmoyMc5V4fwIzpklrB4g43sbjg7XdkWR0WpJYC3F0gZAbcoZF0xqvCzFQ8clg4mTuKdRQqCxu6JUuitw2QC98hJer6m57oXa9Vfqx97nAZkyPGMINJYknSeopW388RrqBN7Z08l2wkwylqoNJ4uQ3x4dLTmwIixbrAKNZ9CI9nw05x0HmmfINS1jbEmV/IBHDKUyzCq56DZKpR2W+3Z1xt1n2OGR/n5MqzMBw6odu3AFhEgqLny05+2kS9hxdxlOENeVLWI6JgPh/DuOizuDc1zUUd/Zai1Acs9eh0SJG1s+MmcUIh3aJtGf18UG1dcGVjjG7qMiLlvnJwinoEZeq10CPGSx7qp0CQKVUo3nkUN/YyuUNV3fToO5qpQKDFHXmDrUhpYxh8AnS3NRO1RYFKNge6lFJ6r5VGCvPtPGVIS79ObUCk99YiExuFO+KHh8aQ56s8G+HWfnvosUJm3hIpkbUfvWCqRVMYJXmu4aBWQHaxz49dnr+oqC212oMzn4T0bflYI8mUxYtwUzs+tOZszkOXz1vzjmWe4r2U86AG5BP0+cFo5Lyc39vVgXDmY9AA1njHlldaKfJZqp+BBIRe3AZ0CXixGQc8mhct9dPVM16C4wo4CSWWrQ4u4aVtSfzz/KVzIrAAV+QSe2tAQCzh24BBWFgDYk01uoQyuHvnKTWNlj1GTwDrSaI+TxhP7pebUEYUGVaiQ3kby6OIdBdCZXzpLtcsrdLsUvcBpqibXK26c8cJOuDRd7K6aWG8NFXa4g7bylWwj5UJXQacu3rnz2y7skXclOYOBai4Nby98UXgvsoUiMqFydlmo9kV2fWLzCKF0ed/3lTy63sNB8DkprX+7kZzFHXmAPXWozuUJWyvzuBOlqY8qEqCw4/DapHbGQI9wrq7iSSOahsQYg6h+fmEDOE9NqU88HbwtXILlXB08VuGKg8/RgpDz6oiC9B/3R3KL9fOwdvPWHPFkr1x93N8voMNrun7drrKTpTJAaHFycnXwMpbYmdY1/GLFnt4CLCQXp4gZWzGrQodl6XsiWRayLWUnq5N4nSsMyC3mATPNJbEtnCe5kz0MewZqZyCVnlsyp3/fq0n9+rd5dK54uwWNUXKp/Pg5Kkf/boVKurtwqOjbSNpD7DSfsfcG9jAm5Ah0cryNclux8V0/UvzZ63KJtkKXOy0NjPyXmFSeXIEdztnEM3k+q0GDYMd81XP1groRGgNQ6DRDLLM+1xGLKLM3r1BEoxJMLAYFC49l8hMLf3irDABBgxW4zv/qVFez9ErENSzZXNWnQVqNdMjafpqA3ApjpicDZJFBh7AmeLsWsfiUl8lNUffIyFT5eypIA9Ng1XiYjDRJeYquS6+iae4QqgwVh7DbcBnHsy/zhNXv3j7tjYvF9gMSjG88uWa8796pbRyx1jQu29Pfjh4j7eZovwJM9p1OegJ8Fw3crA+p01YocD68I2UljaeaL8KkWuMYWFP/kPthj+c2jM0CEcvPmRNUc+1iRaxDJ504V4zD1AmJyGW98Nguev38ad3jQhURHHOU0VeeIQ3Q+wnMa43kj7o1ofbqvgE00wSg1fd+/BNCxlmFVbmt8iIytALi+9RsEXT3Jm48lQ6t0YLK56VluoMJWSPKgNPiaquCqL1Ypb4SwFZl9JzlRp/186U3gefn2Z03Yb1twwTiO9jnersPZANczMtN6UGvM1W4W4o7/d3jQnrOHN2TZgZe9z0raUd5Dj1mHABoVrd9i2dm0BhAjvlEObn33mszs2dtW71WhhaBTmBa52zeHX2JbAJdKQZ7esV3uDIlTsrZBXzlTaOa+qVcZOicimR4L1domjZIrdV5kW5eeZbQO03uXWphL0V9pq0o0nvj75HSX9gmDZw8vYWeBfOZveM7irZ95VNf1DyoPBbW26SyNT/HbnUYOcbdFaifDf3VOXQ9zyX7fo6tACtz6YE1dzNQ7wiT+ZDKnxrV3p49d/CgJkNvMHieA8hYcv9dK0BGEXBzucbwc9oI9C90aRriFV1wXswX1WIu1ONqHJcBsenPjlLgg5FfE2jkvZsrQE7V8JmOIQiOg7OGNjmXvSq/b2YQMRa+QE8cWwwG6G5Dl3wOJ08dIO+xgBSHlgxeIbzszLS+xvyu+w+FN3UySjNZDa9jscwUcwRNeFoVYsSN0gRd55VSUF4DOiuzJJqf5ffy7/odTcSnQCyOOjVvV08mx8Y8ZTFYKaXCy7nvvydInn1uP1ZsB/QdRPPvAbq5dqXmRcszvFVtdDLnAJ1Pl9kLbTIMK+vdpduynHZAiwjQEhbGs8LAwX7pfwlS+x5LZYj85p88fGDybPyQvSkJr6iwAF0ZODpQ+vHhAdWXtbV1Koo9unqt1lJ/Mz2Q5cxzJUz3jMJ6VEGEDMv2gHzShKvzYIi1CFkt9n61oozNGvxb9zTlZ1j0RBn58Nnge/tjDO0lZ4zSoOKYuU4g2dmLDexi7c1+kYOb/VyfydSWLxOduUzYCXDe1YTgnsWFjRC3rtSa99cWAISs7GGZ+gIoA9yEzsypKhyzt+Hdim0k+I9r2HrCV3G5ynUJozoc7uwlByTNs7+RSjNTCqCNoyTiLcxfN5n3qaiLsWDQpcMEXaHG8+QA69Ndd6XO2w2+VSfP/pjW3OMhWHt8DhN7X9q779gwWWkxNuf29QE5OXQgoKONVWimdXr8OMsJRVpkCDpieiSG+K0f/eSaBOgKGREUBM5udHsdHdIUu29gY8W7A4xBcbfybGmcAmTEb1/bwFugsmKn4st5wMmVsvZWpaWTn03a+PXdm/LrptMOQNhXFeUksCUQeEzeWKCyam3Yktdy+OYE3BdPaAsPT1gzGCjaQwykq/AN3XJ/WgBjoZ2PaU90lCaKURxClLWGd2matRFjnuG/UoYOYelZPruuW2LqbMuL+ujQE0hBGEuTRgKON9MRZ1xLeYAEuXr9qRSYzyEMoENYyhZohFO0JIlZFnRsRkmH4AJEZGk3Y1pBB+3GQFI/1YKlt8DUIGkvJ8KGw8Pp3btQJG4BiWrb5GnzYyvMUHINAF4eEUJWShUJ2BiegyUwzlJluKikMOrszqxmnilsMMIz5B/tpkN9BjmjKJYZpTyZ6KXC0FnXtPRE4EUObOXL5cJ8zOsBor03vuHEOl9g187EZi/tOqnnbfBwXNJNazI4F75yT40a6jsfqgsBfLxXGuSe7+gnTox/qxG8vCb3ysWJLtZ1rpo1QC/6We0THjP14A6eaQCxNT5ydG3k2KingUQvWEeLWaYa6HTky4rkbL5diNCx2GddI6N0u8JIuTm74rUnkJ/ZLYkzj8fov7jBEcZoIOjwZLPWAnAWMO7a3L6w59ES2JNJ8/fcnFYAWyjy7LtnIJjA2udnjm+/FHXLzelji1y5dkv38SUSQFZ6h3UPhpgj2Pg5e35brs7HHIXwOw5zZrB01SUD7X2eaoPZiZG07KAM61qHQ5Z9SgoOcdalrYqoAdgWi3Nu4HDFOI8OI8ghnIkj13vFk+ty466BtgsVVA3bvqzotbpTna86A29HKXY5ce6IxiCV8aIAyHBTXWzPowxSMTeV7jTgJ4/S6GG18kDIzgvDqSN3k39rZRjKtY0Ch/xciRhVdh1eFNBx63fPII2FLaeTM1apewHdXJY67TOEyeBj5f9MS8Q+whBp4DQ9FTK1Ue7cuQ2fbJqo3xvoHF6LudaKUCgVMoNDyzs0ovB4n/iax3UJaLTvlLFy4aTg96KZbHLvW51JDdKb36U4RgefC4E2r3G+x72yLcP8IRsSMs/Z53rmWnX6Sk0gc4gZ+qRtkKCqfe3IEy+AtTFrmtsZY7kN25EqMlnXCbUW/Me/8wfXqmKrV43XVfa6hKZ8DE526YgZiug4kQKSo5VFc2SXyRtZN6ulQXTpvVtzhnCTw1Qzo56fl8lyLTPhlh3hBF1CbS9jy1HqVMUpDdL7ICzkZlUKu3Kfv52PJHPt3qFDkv15NXBjfZD1k3DlyG1iZgN6PyO82D20fGaMfBsAu3Jrz5UtVlqG0fDsAclWiqGc+RGoxjakIlJEy0zWcdKXYFceHFrs2HLg2zEMdGKWjE4AaHSpL/voKATouZNwMXTkwhcrF9XPRaGK1bBWOP2HziskCuwuhunSod6hPMGw+GS8OCoVVo2arDVPps4d/hIY+l6wCBftEZI0qhzbkY0zSkF707aWgcsy3ysWf0uOXIVnyjE64VCxX52QUoXZCLhUwlrRkqZoJ7rB3cpgCqz4vekDxd8O/xF9msgGrdE7U2CVynrnbf9N2aSyxhju8wvvLx2DdHTtVY4NyRAmr16acC7Ir3lT5zAMjKvMqq92Sy8tACzGXpctgIVet0GmPlTJH9mJjepYo0N/cQiBvcGsMm4joCnsKku1Q3TR2hUVmXAw8FnuF9ZShzbj2DA6H87980zQ2+LEMTwcMaCR2gdG2zjNYiIC3QUHLxchn5HsnzAOCEtNOacfGHlVlMI+NSog/YrPQ8gcotC5ijfpjA1k0rtqBfcK0J15f6nEO8ezQYLnmGCeILQD3ZmXsqPMLehKZVaPl3JsZ96rx4EC1+nr/PjQ0mf45WdHYZmx1PvjwhkbHlbeS6hoy4Vp4DN6ptAOEO2eHwew57jsQe5vVEB2hW3nZ0bhtEGdN1SEx1nPIdDprEvxmj0hFgzMeKDt/T2vbaqClKeqyCTAsRJPga8+fFyGjJPgqNijKvbByVZGHT0StG923JZZHQOA7uNtxWYCEwRawRp/koUOssyxxskjGS/wPaFxGydGSYM6/ffet7SmFw/T5e0OtwWIIoRtL71Pyb8tbEsPqkvfcaxa9PKFojTvGzu4l1y3FYyLSLgAvteeZ89V/sfmZSdo2agkoOy7Z0P1lUpwIuzoOOvFiG61nN6kX6jx7QUrth+AXGPHQYFVFIL1x6kp7YGNUczWPHn7fU4nervYt/fiPuNL3BQwezbzsemRhwHYxFtbD7js9p3klPEz2DvwCK//AobC9lCLhm5AoFfu5m/Stfm4zt+NNAuBjuv0zQfQPZH342Wt3CDELVB1CVfOJ3sw+edc0SR0dy8mksLqj7IFjn4Q927ZOZEg5CkhCRYmVAp6F3aQk29+6rPZzP6a9Vpj35ziEpVcuVG0uhjS4QnaZIIdZG5nM68AHHDfE7/nE/Xtvezf7WfQ/O3zNCFDsW4Dib+/e2YLKHW+R1WrVnAn4dX8niBL3oLCAG3Jr2A267mlT+9ne8OatRQDmF/hZ3529e6w1gAry5FpUDRNoDMAcRTyqj8LYLxcwAPuraubDeDZ9b3Iiu/7+xFCociexgYozFMJzUUaFGejwgjQBwKIaNeIhqJFQmCDg6hEpe+H6l0ZRqBl7DVnHj8S4zNZueVLhZpJzNXYbRAWrcc2GNm3N6IQo302PEfJO+9ze/bGDi8PhpBppnbhBg3rpMn/gZe7H4+rTzlJD6RBDiEjk41eGvdxNUT2cTirtVAK/Ec3lXmi2At/1jZH4/ZgRMs7v6a2A536Az6TN2cQWHTAViAiqjEM30GiKvHn+pb9EIebPpQdrTBAjPSkXqTcEnjbIxUdl89QKPnMqoIGaXmBsItaAHTw7vQjgOwCseaLETa0BmW1sOSOYF3u4YS9737zR3/IS7hxGqmQsz6AUyRGYWQsFQCjHJcvGeW2qA+u3F671zitYSrbKDPn1tOZ8AGk1F5wKoiyGrzhVmaLVRpf9LPZA8U3zoV+vBa/b8DMeXi8GzD0xbAO1ynxbABYAX81Il4dM+Z65jVRNsW+2E7lryQAO1CePWdfW5crt7Jb80Wz7tUSWegRynank1WJQ1S4RseFAw6rnIRwTT+ekMJRqhpzwnDj0bm9gEuQJ/dcAspwEcAurnQyHXfLP42xlP39Dr/e4wBHLmGxWhh2LdmgTtURWAT9FVYFtTJSFPFtqxfzba9T4aF43nhC4+l6n5O3X5eFVUak3ppVwItWZFoiecsazp6pj5eqMzJ5z6U9yWwMz3SHFS/xv2oGBuDZJ0uq0jSd48J8N53lJL21xXNruRTQIXrE2fhC0aTLDWhueoSnN01PsnkJ9NDJPqPL62FKaTj3VCtUVGZR4ripXadyNg7Ly1OIX7ika25CkpWLBdDyGoUlsLasyadTickMZtKUzcP1NjGBdRytezrPfXv+KR2AATo4EuIbA91ipAGXiEOr7K1VoJ6bDUBQpcMbCrjCo8MtsRWiVL/a8xMVRt8SrqECGJ6AyL42ZQRhByXnh14Dt13gFsboMMvquuZnEjhTkSdhzgASwrQc+juW33gjLEvHuOgnWT2FXTGYYaA8xMC0bKKKUiCfQJd5CK+BoLq3CAydqaBkmUXIpYEE0QodKn0C6GdAmQpgB8Vc207bb3uP6p1FJKnox1OOcy/jVIzhC43g6j152DyCzGCmMCZkuITZMSECW5Uam96XC2mKVgMc7qPSeAEdj8Jb80o1A1RsRo8j10xDVVzRPVnzilfMfUqw483urP51gOq5UgdAX3mXoWzs9bHvzV5EgQWkgRkPeyX2+BYjTjdBL5aM+andp11UqMAiqrErHH7AkQgBzRYFWYCFlBgabzm6MVtyKs6TysgSOLVyLf5Cvs8hrYFNA2UbuHt4soFOl37aEOfgo8BPDOIzHUOjRTmuCKW1rsjCEVyJNYc8ILSY9iKOBgPi0kPJ6t8wauVeYa50YpTjdTHGDnQuBJKHZRAeemYZwhR/+GDxZWdUjNKviRf2PN68T8eF1Z5cEzxbAacLhLRssdaqB70+slIeh93RSryFQkqZjAxdCugYTag3ibQvl0nMU3k7Rj75XShEWVmnR10RZtuLs6u6e1xpeSVTYnwR4tTzsgI9AaFdmS8KOSyxUaoDHLQ+5KHisOk1Xm8gSIs4QYproHJz7jLXuIdwd2AZZro90WCeM8B3A8KiO55psN48o33dC6O/UkHqz+xGxbfRwUK+71/9TS+MjJxn3hnIz76D7+F0lAEQFFRhjOwXdN6St2ngOh8c0k2ge9Z9dSpAuw3VOERWuULksF3+GZ6zQ6SpeE7gwmtsukmh4TBq3QeIq4VwwC1PHCG4tbvXOW+fE+e75wh9A3RJMwMx2jHCju9zPTf/cZcZR3m8h2dAN4ahQ2Iy7ARiHWbtwAWPy+rmYvnVDK+NAbeTcUBrBaAVHTSHjaeSP5OHz57x2muLfDuStEVZGtBikAUQA+jylH5+PIFOdDDN8nt6tukKM0B6csFJ5Z95b5xz/uUxkn/zwAfY/ZHHt3dItd9HYLXhT5zgcWxLxaWjdXnBcdxrytS0vUqFKiFnlK8qDmMEQvk6GJlz1OHeoG7DD3THxg7hdYk6we57PyLQudG0PsfDTHFSGSVNVgf8A5oY/MUnGGyKtB5gJeRNaKUaEznRB0s8Pb/TB510C4FjJO5d4calUt3zd8vh1Cehy0VBANR9zQ4bMndlnsKf302BgNWOk/ZVsqpp76etnIH4/rwE6pu5hsDhPQGdQ4/75/337evNMqDlUjXrxLI25mzOu3eXgGhln3vUISdd1rgqirWtwWMVCdE0rsqwXq55K5pmDW7l5RUWlkdXn69iFDaUi/37QtZdiZIIyyWTIlHrIMnBovAjvHTGG54zS87v2OBedwIqrOSKxFH9CSIKx7iqsa5B0cWZWd1rcYVM049q5dR5r5bdVa5TNqGWlCa3hdxGG1GDH7chLIRmTmTyiWx+FsiheMQhNOX0hcpzK/aqIUhfg7r9aIZIqabCyImcZXp1LlTy3kFPdb5xDcvfgH5Mx55bjbPIgY2hBiNaK3S8bXbcRjEgG6oJAAghfJn18RM7wDPp6NF7q99x6L0m6Negcmg4XV9wVgidDrdO6nqdEBtt43hC9szGER4dq8DpTREP9kke6I2O72eqJ06+U33Fxo85vYpLCLLSn31MWBRgqaCLwKuwvWCq2gvqB7z/T37IhvE7nDwtIccuEglcmQZFIdcYgq9QnntDXEWXisqWABXUejIA7RXFdyUY3rgkzm6J3b5XcxHwlgLcqlZS8Z4Baypfg8/O4K1gYZkQsTgvFo5gDNgEswEMXZIbnVMBA4SndGPlbxN8DVhfA9gdCBdL0p5HVs+2Yhjrg2NkWFCdWQrV7c/2GhziXYFKykhh1n1+S0GFpuCQphWxQZssMh6ggcJGF/YoWgPQJKzKTBSiKH/HAhb2z1EBsl/p+VkehhRS2mP8nAS8I3U6sb+bgK14x6rk6R/c1OSh4Z25XsVFMgYnhC+bx+TayWTN3DI9YXvD+9mk82xNYkn2u0ABobF2BTxG+gZTuCBRXThVeLaG+kJHJ8841ErtPKFOg82ZR9cyKg/byr3HNai45D/+NT1b9hKUpeeY/2N4em9jGn7cLHRsgnN50j+uUOU1fL3vxH+lMGw1FK/WNTyqZRAMTVuUvGEWktBzouFAzcmfes15rnFIzK9Ix6FaU1k5B+TMky71x7qVq+5wp9ICsez2HBXBIykJWNY1FJ+RexsZ2CuHVu0NRxi51oHUAPQo6cJZV2HkxVLXB0HwqywcaqNDMk+3c6slaKCDFUAFvh/75ZMF4B24RDwvzHT40gwXIaWRCOG0T9uuLcVJFTo3s96OnNl+lNYOPvl3A0JWQG1hujNvYt+UBJ58vpXUYhla9+g5VvRt3YmpuuTdhLA5pp0vRmYRz6qU9vV11KyfN8UWqXXOQHpRNG2BmjlHOXL9BvFRzm39h8e8gqil4dYDoxDcKnvPOY0bg5XleNbCtVZ4EsKCnOkYN444dM5S8Qt6cAa5rSXCNgnoXh6VACPyhBY4C1VvIc1zJ926iXVYjh6wIeUAACAASURBVJDbNXuRsyJ/mM7ZQ5jKYlVmjubRSV+bjgF0OD5Qlv2KT0u1p0s32uTsQikqYvOJ/cVZb4bPe9n8vLwpy9Ki8GIu/bo9L99RF8d3jbEkADwDrpSfNjroLbVX18w143Qmx1EoAYV7Kml0a18XL23Nzfc6WSM/B1gL5MiXE2qDk4E1qoIb7/lS6QEE2jBGIl23hJywjq/T93k4smCuDjPv8OQUAwIkmFhVQ7y952j/AvoNmLFyeIqDDI68dzQMkvAkDbYGOnqlBhi7ajIHFFo1PVLGaYS8sHpTUTTm8ATu3SmgU1mkUPAPCh9HvyT/1RHTJuvdb/7OT690++iRQHCcXpfk4viqbCGIyyTo6Q2q0k+zG+4rUyakQINkjmlxGwPjvRsKZ/4m+ijMj1SMDu5Y0LkpeXByAkH+3qC0fWB/3X8PEE7OkXnJsPgDYBNcUQ3aZQuOA7E6Fa51eHo7qJ3NecYebTLzXBe0rmfCPGKPm6pTjk2hX0NC67OSqXL+ozBbVbYSvaFt9C/1e+0IjZWaQOeoLGfovJmAzD10qgCuXJ6tcs8ROYXw+GqcOh2lvDrH+C30uGPLJn9H6YKf9RqKXsyP4O8pJFj3D9SZB8WbmtbGjYoIdCWqAVuGY5VYU54lFqt37rw5LNzmP+G0fWBXtXUu/ZanUqkt64n6UBsmTbtdZnuSkesPoDM/0hBYvQRTLSCk94o5IpbowMJvB0sRKgtUeBJtHEeYb57vI9ZWfeTpp1zvumUZN0OpLUuykBvThpds3mRpPvK3Fe5F8/Pq0TGCNGmp9vPASNaMCiNqou202OtU4RKqnZMXHULf+gtdrT6yT9qnpHOeCn/WW13EJR8tGt7re/beunJXr8HQrIgLakhU4BPy3fLfcsmCopHD2f+73/yveHsBbrXB+XjjWXV+RkfaGDystLGpcLGdOFcBBhKLbEwsizq9Ix8p1taLiwciJnLjvRXhUHywXWchgK58Bn7i1slkxmQ+K7tbj2l1tyFYW0EGx8kQBj0YgwEgt73Z1bRecl2hlMSrXZCxVmOegdiqBBwSNrjPuteG6dc94tvKTq+d31nVGnjFlmCEQccI0HVMu9g4z6tK0F1ZMso3amwMGIU8XEGqCECVWneDsDw87IVPdugjl9RsbKMpih1YkUlxYV/dpJu8zj4a7JWWmBFz8cLqy02UadeI+pwJvILcqjx2XhzgZritco3pha1WrYwyVgEMLHkPuXx6nwaJDkWNF0x6rN4c5uUcX3tX4aWKd3bek9nfPN/72B7cOdDRAxmQTD5lfofSmfKe/NrKOEJmr71mfr6N4tjACBDVM2/WqcFbJtHNnd76GuZrFonCE8gEvmaj0wF6ET9OFvJaweLopFa1M8Lza1EbOAxgR1CCN6UWMYCP4tqIH8iL7mKsNkJY6boDXeUFCxNcJdotBMoR7kYMdFd7guNZ9t2E+0kwscdrcYrCvApd3mnd4JPv/ZAenYEOVWvW5UpwngpOhmN0KkoTWpUjuCdMubmFCdyv55BWPK/HCCZJhj77PZXsqqS3OM4SkliTyD50ef9+eocEMtV5RBk6p7peFbR7Lgl0bbmExZcAua/Hc7oV2gRnA7NmsxUIrWA/WncPua5emseykIwnm+sbA+B1oE9lPbzA09l3RW56+nM+yFkfVHShG3b4ccfqJXZWJ7Vfzs/pg11hY6CDbYdWA0q0aYCDoBEXmbzVLgvI7aBMWtAcOTusTKFKh3BpOMya/fo6rjyUMChsdCHwpTxjfYpFLOOr4e6yTZHvvLXI2MSVex+yNHw45fY3GyO7h9MgsUVoeoQIm0H3RFW2AdvK0Gu59aIG8GwgtcrNHFEAsJ+fuogGRhqvCT7D/7l6ewxcRnj3XksMN3LHakdXWpJ22meUQQqbwB4+D1afD6BbgFIgk6A8NG7/sC+KXXSbs2thjDRnKmcHnQYrnqOyInjXAS4YEa2MCwipv7CqOmWqw47hBUIJQQqXvUDKToetu7gxUyH1RFSKRhM9ZqH2HF/aiv06A7o+WDgYIEv8974a5k7C0nm5P+4qfxjeT4cSJfwOU3Zivda59+1t3tGfajHZCwtGy7nu4HMGKGaUFKwO/5CKragmBEVPzw3aFBx+juOwsIdO64Dvvp5USOk1pWeZlaN85moh5ms7GOV6VwvvVomtXtttSDnpJBa/mcsKrvZ+s3fo/IqnVSGpEZxqmNVlEB7XfEWhh4oVXuS9DdjJIFCYuyooabDQo0NoqMFCFmWGzjqUu/abgZ79v1EIANfY/wRPK5v8d7dwuf6tSVzrZyGUvbQCaB6thObi/Y7A4DfvxbQAVUhIHBxgM3s5PNGGr2S3k64bP+9c5LDyjXEgMQp4nmCuT1GRDKdHlR4FRTENvWmGX4w1KMM15zc5XZdSCLBUZDHr2JSx3gD/wbDR7nflnyvAx5FvGYCsqrq9z3u0pU9umbWqClXXtOJToVNm9PCmvEbNqgHVIaOsr5D3VkV86NsE6yqNIh7CcVzIB07Ofj1N1CC/6nlO9RXDwa0Fmw5EWxFoOAZe64CSy6UfcW0hmqtxb0Pdqa4ndAmCRK1ntKVCYdTG6g46hAit7x2L9WkCWKhgTxKS1YwG0ReX6/cibOVyibcW3FTjtHVrBaSQoiEkY70Q7K2BNRWpf08w66Q4eNlMR6XmhuLORSrX05Z652lSeHwLRBZ4cGP2UGUCjMN5OzjOZxpuRC9aiVTAK6gmiJoZGXJND3XCG6Hm+tcE5lvQ1PPkSbY5sBkr9nIwH/FOWu39MG1mcdIc7zXhNefEGjCoDfh/Dqk3H/kQL87RJ/U4dAGrXlazuI/Cauuzw2IuMRFYq4/InmDbdV1whdkt+n8xkxQe2IFOJuNiKLqq2aNZxfG7NindmH+e6+bjKIEADR2BhtBV5MMzXN0yFdVtjbkuTIsVptx2gcOSqwrzUMyXRjLXJRCJKsvO24mizTPx7J2PzK+u32tex76Sl+hRhgGTRnKDy60+6gpfG1yYsuTOc1w8vqi+1vpaVh06hjwMeIN7Wp7oOdGg0fRbkVnWyQg4gjE8e1ZrqrWk++c4RgXfpg9uQtvMdRlgDeoTBjctKSJTxqNqDdkhorOiImRUmzdTccw9UDGk5sml6ZAGWgHKUbIdyDzKanfVSZRH6Hyg05Q2TipHl/0brQSP++PlEs3GBm5XvEVjrpWo8298LP/fjVVvzy8T1dTKFEAc8jOhnddCF+PluLG7xti65HWYrwFlsfS2nEsKaBEO80d97igq9mmw0IAvSyytJLLXKJLitUkIgOmkfd9wbcv8RhkCPH3bgZK6Sy6Q8+rrbyycynPZCNk9ugYFMdHutaVGTtnf99A8snw+wtdnnnICbftjJ7m+ZU4u8LDhCxrwWLPaoTV/aCe6ax15z3CDOT1B9IiaTirQgFCn0WzgiJwVvCYXXU0JH/OzCF0OqCXdh0sit2lF6P4qEnQwvoEhK1bFJQ4laYPcKL6g6fYHPWDr9uHpAdiJCsQxwmsPZY9pKJKMfsuDl9xbAAg9Ivf0WYn5zsy1ehR5mjhJxeefjpdzq2NuPIrlboPWLqR5hh5PvJFc3q4/GmcSyJ1vir3FCnRkIvjIm6HXhZEKMXJ/eA0PuceASB4UULSsd912h/5alwUa8RgQ8VPj+ipDiyFrcOmba3j+cY2tewd0boGMBRev3LHBy+07zvEVuz5f646C4PPwtMdwYeGjdQzDj243uPUWb65w2248aF30vd+pYhQO5oexXPPuuF6mO71BS0hp9b8flowrcmyFfEuuAOCzVdy5KXxnqN0bSUVLz0AFIVuVV3p+O1PmphoAElRdncTPSQ8VUDGZqVAlRx3QXaV+9cQYAiC9/D3+aw9yAZRiF1w3xMetFtQ8dwWn1XvYgW4F87NCg/X7+9ivGR3kFisQ/m4vesIxE7rMeZh+u0LBZ+SaUw3H932LgL2+EAx7dexvFPGkKJHbUpI9aT0QJe8oypVhLFY/aWGZTEnunytT6/c5OcLrmPEjgB9eqm3k0P+T7+l75TL4z8S/4cUenWWhPb0I5637N1ZwygL522fReh8Zas+5zVhh3FEPLz+9br9hYE4gd7Shw5RbH5Z71DqfY2UaQbvNS1w8vDiJI/f5psUgnr+uwnJ5FuEISsSaQEcZMHgmKgZDqbdxI7o6KqaQIo2CNHYYNesmFfGywS5l6FJ5otZTGy0Vmes998EMOpFnlzv/7cNBCMriNt0rWCFPnDqSt4RLiBjSnfRE7wtsiujVdvXkFlbWaaaaBulBe2QuU14iIHYao9jGur3xrN773o/+kOTEg42eVlaDrinASWSH/HbllZZ5C6MUUoOjKuQMAPvhuFaCe0jizMN4zYsYr2nAYjb3VrHPOLYe1LOFvXbd+1Q0LspEPNFnLXq7oDfG7Rpg9EauubYBtr2qk9zUwJ+IafcmlxS/06pn+JW9TwZrW08T/tj38rV9yH3pse0Bd1Lann2GUmVUSTMYGM+VJt2rNFp8mgU9ZOVA9WXOyYVBzbVhTIzCT0OAAOnQjeAE0QtuagFdHdGF8V08oHCK83GL9y/6ej5TlBLKegtrWk7OlC6Vp3hIIbLFIBz0umkXaeU1jtuSR0lQJq2ttazw+S/58nWgW+k5Z2RCF+yAqAFbGTm3FOtwSJb8OB7x7rGZbn5Ejonti/zVzHHCla9CehgN+zPTUN7fYyuWLg2N9SDtobNKS5VgbmqQ7vtR5VXme/b4yHvKC+OQChrPt+HC8Xz8PBYpeR8jVBs6ItdhT2wBOu2jCjo7d2Z9UcPXGnkMH3noBb0vDvUrXBqg5EP4r1d+riolrW9SHpYDFdoAigrfAM7UX62jcNaliMtrEuoqE1l56nqv9xdAk8x5kLPjrF4DunodG35y4GlWX6XQJFMNSMxm7sCXz279r18SEC1AWXE5oCxht/VZrFtnrrlxc/PkMIcIx+QcIqyeESp5hWP97IqiAU2Cyr+HM/1X95KhenbK3DvZv68dYUa2apg+9iqnmOVM3b7+2tl+9fwNsB1uW8exoWNLLdeNXQgBZQWlgXIAuxVhWNUzpxGetbAowBcESK9n2iRQfYljtqbJHqEgg2rwyAI+m5Weq2ZeYa2Q7HDc0nirvCKOO9PpEawe6Ghpg4hDwSfblHIzurehQS/p3MKuHL3dpznY17X8UwRiGWAaYul4ozJOD2gzwrz3pB9Dm/69r82JnJc/b6WIvyMdMUaYz9S0L2zgo6vAMjrSYeFh68StqjJ1TT570SvKQ+3AS9B1+ZKqgR2alTBj3iooRttU5OjSLsrCkB1oc44+9otBhzGSmZ/VbRKRA7gZy+mnuspOpRlMxCitpX3mSUT+ADXP7IGN6eGV5ME2Bn3EQhgYtRaDXBsw4g3r2OQFj5tgh5V/73fKo+OkWtHoZLzKee1KxwnmUhhn1ZkJimdqkcLAktAuUtmKRQCG6ptaFcdaubcz2qpIAhCiHy4ZMgm1FqNMyfC+hjNG55pXEFrB1mBGZps1ReFI5CVzs4IH9fI5MHZ4NQCYdz4N8OW4/D1DM+fe7UrT9Iqz/07FSv0ARQTmgQCRVD4N2BLqHeQd+nQxUPGMLWXOnApr34+VdloTbmaem8i/jU9IExcf+NaCteyZutjXzGQ17Qg0d9rK05EAebd6c1eElsOd51xQxePKVGFpmZWnZSDxLiY9dxl+7Tk1H/ZVce7MlWSQ1In/3Pvbk0Nu9jKMlVZwIfOpwHrtUvj4Z1PEluEbRcqFcYj2qNVf5zB4Fneob8w9XKkbaggff2g9s/CNiypuBfS2vSPmZfj3ZdYV/sNzmYFZQsEMDSpft+1DvVMVkzBgtF82lEx/HmE8rvQOYrme1IXWDYiMgF5MtxRvMKWjluXoWWXfnQ0cys3OBy73z+e6D476a25o2OezGkKDV/sakn9Ya0Ejle0FfVRKNBUel+N699yZF4DS5uZC8cQBujuj3CpW8WCEMTCmclGMHvHNbwO6W0XlECC/twNYWrP5XirJ/MweZlkUD7Tgav1REOC490f3sQdUlq0hM1hhb1VsHGNnmIh/h3+XFsyZ9Z7CahqsY98C3ZmA/2l7ujN3C3GEFnLc9NasgEcxU+5befv3qCpNpXf2bO/N9OJNWNL6R1vQ+nG83DwWLH1pcCg+b2uUz16BrnuQiHitPxTVUWL+7JzA4aORBRmiUDZhIQegLkZhK3vJ3Ld6abLAdysc0ResMph2DYH5NCXv6c6HeJ2lPusw7gU0X/httTqAR10Ebp8rPMJFJr/lDxgG9gQbvDmVvoPwle/7e2eGt1MR6UWaBqO8lWNfqDemA3lb61Tz9hhZorn7M1WUgmeoGvVFB2S4sKfeywbqxHyaKy70GVk/84Y4XYIOOZHRhwQ6sDMigK5c5brK/TEo7mT9dqATIEkod48sbzZJPk9at+Ej0uU9eXff+2FVXVpRR4+CrAEoTVT4adpYjTdQijiSj/sEU6lZwZZL3ieXSwm0mpArT60jT0HPXhRZVCHa8KTlofyZpjvVi5ZXhmXZCDxKoIEJjOeKJ3m0UaVnsV+BTCoOlpmON3Olm5LU08+3eUJQ2vJMIg0zimPmSKa0tzFMO56DrXHF4ORFnQF9gigZ5HWgawMmlOcNqIQuXHhAOYWkdQqAC5d2ofD88nUflUbe8D1yYd2pfH7yTKYdccYFLUueU1BKGsqo0L1mlLkp3zedBJUYnDWBvTq+ljzYpJVXZ+u7AWQqK1carPvh/Bi9jPkkaC3lkLJ2U/G0GUUSrym0iiJxjiePtGVEq10a/G+r4FYHJww1xrIk1P4nTsKxXtfmgdZS6B0FoaJaDNmWx9wN5bJsOPueOsuJASBD+ynPZnNWfG44r2XI3tVTTRvJpvaDupM/s0cunONAbah1wZmL35SPwxdVpWqe0d4oGkkONv3aGCDtbYi1ERZOLyc3kTxzFflXstNzJP9yG1UJagMm/H4bNUhNIX8+T7Y3aBnpf0VkmCSd31u9tvToVoNuDZEzmbuGq0HB7/3wDztTbEEmk93rNloVAsR+2wtxTqpis4un5D4dUc7nQeJPx4rRkzfHOPXdYrwU6YC1ArNLp5HUKSvBNAAOeG88vZv9aENxW9it3ELpYxiUzc6pF8noeRpAvY7mSZX7jze0xqDxfYUKIZjy+sCAar6knGbD9KyoDQp5cAYnM90ASyrGULHb+vK2iBWU1+dPyHMKbHKNVp5kbodB1zCLQYkCN9WctiIHKCUGEcb0Gapmes+1Bc3ujz0X0xC5DvJIW7EymrJE3krL4LYaS7RYeflpGCup25x3VYkzWmjsUYlFE5LOzQWrkAzpRs9S0GM+Gd/pMJxvE5ESynzl9sW2bqOqzXtpBVwAADFzpZzktvdgMX8G8Mew0kM7N7YaTOSX3R80gKaXqPUUjX2TQocuW4OD6cqHwM7boPRpV0S1UTGNLnyeZ4bfBYT9u3hqNdJ5HGIbNW1QyAhw3/HNhpkDfCwb4ia6D24qM11GTRmhwcQ72PKKM4YeXfvOkVU0FXPjZe0E5cXDCS+aa74FbU9/94xU+KqjwCb3xsNdTowNA2yXa04kijqwdLrq+yPkyVvcvXX+TvE5j5C0XnjNo0urz3lhG0l1UIBU/eTomtzd/CKryx/e/k1BSiWFyQnNE7k7clOIbVAKW9iPLW+Kuk27ogv4UGShade/TH7WDpP16/MA1LgBocVnmzuGR3J/9ZBMFca8R2WhQkoh0VQWyeMARF0t4XJtvm+rbVdcO+itysuf3kMZqajt3c3IGeb8/5i/Cg9knvl6HpCMM6qjoVovOdwEBac3Pc9hOwl2WKJZeUlFNvTo9TnfCCNiWgHSwnNYubklXIwbLxSKvq7+mZNS3PTbylAnRZCtr8cT7rCjYDbPvuIPp0LNNfTvZ+5CGEPmtZSjb8sbedyFHsmk+t10oIdswCmDbkCpwTC+b6WcvWx9SHB+bi+13+bAsf1cR2DirJuxvqblyd4gwC56JWGTszCIyl5lo1KgVnQ3QBe02I0C0j2BGNAuT8ah27V4yVNWeIxy396f/f5gGj3fz6aR6JN69GzfJBOeoXlhPUjf4C31B1ziigmg0nNec3tQqxFiryl1HO30qdXY2SkBktpOx+1kn7WWgy46CY/XzfTXOA3tgZ7kFtewbNaUjMMwIjVGF5yh30QxCmcyFoyWE4ck1yvwdLSjCxAIzVuRaD95iogVPYlVT3LJb4ckBDxlzVXPd90/xGStYthwli6y5O5hhVZjuW9mprvrajwlaF8B6LHaonpvUwA3OTrHwttlXJWwPWGHlxLo/FqCyBmgzGvyTKXwkrHSy5tnzjp2cBjPzOHSNd9HWiisF3uVlu2Ag3KTlIJu+G1F4tCLrWVXDoq5axyYMFF67VBG85LBzVZ7Amo3PcvD34CulRUMoilastDuXqqWwSIVjW2wTRXn3N49W5WOp6cXtBkQFBzCNwTMbuUrVJOmlAEyLsq00jMfxqavXsaUrO+GZvLJa95c8h33o8WZ8p9RG3vQknfeV+aw1Ro+3/m5/w4DYI1kUK4zWj5eJBlpQv1ac8cb10pVz5t1gAQLKneHq+2JTr4sDYHd+Bna8eiKZsEI2VJPpiyNsWDPavSkjbKTArdW8N3TMb2U0scuWtn3F2dZ+EceE3r3HB3QiScNpDI+UEJooyC87eVza/w5H00+UREMZSpBSqHlMGDxhRcalM+4NGCMFFb583qhzqfxC7E2VWrqlQS7s/wc5yda+6iz+vs3f/QHONSZAdgJp4AxT+IwfYOBRXdr+PPCfJPACKoejvuDdFiorSQXYVSVZ/0PXv/98VwWd4U4y0ggF6twY5p3mT+UGtnm7DDAriywBsxhTfqfMX3SYYR19mEtmvE8zkKUa9GBQSu5KF/zZuWc0pXn73SjBrBmw9qDjvLoM4XUCubE6905HOdMhsr27z4JxzkNTk2ePUIdlFooV+VRO1wTHsxOf0BDGFY51/bopCx2eiUtU8muNGT1mK3KrlB1TtaKH54fFfPTk24mx3u8ZGq8E1KMvUf6kYnZFcpcFN50CBTCGeE1vKevJ01Siab13Y/aDM5UXjd7ib0Y37x5I6cdxlY/2wDoz53w1/6ss7+5LuqdZV/7ALDx+ptX8Ms0YrcEwPPxZk0IU0FDPIO9zs57ESX8/dYPtvrk0QEyW5DGXKlxMl/sa3VwwulWjWn+ODVMahrVm2kZ0KTSKOOcB0B6nzJR6/CfmAZgtwCQ1ltDGRTNc8GraQAkT93qnbUKGaS3IaJTpTJn6KrQ0uc8sDo4wqcSKUXEsWy28HPW0jvPO5y563eMoXGbXt/78R/y9gKBDVjfk04O3dznXLyb/nrQDOu0ArXkGrQmHIDFqGihzoLWId+M11eYUxccUoHi8KeO69ZrOhJVCsQ7x9MeyCOZl5LyzM2JKk/OchXAbGTfgWfoMDF5gw/4tgFpFXeHOkbIPc+Z35lhdQYG+Zzc9LPPngPozHNn9nWMiLvHkV8kmRL3UXzSzO4SaGzNSNaEq6nUMkrAVyYv6DUSwAQM9cy22sYz3Y2Iff+bTxW67PCJ9h1eXFwn5L6h+l7dFOADoK2gKDPr/josTqdARiQ+5ma92ybq1wFBXPlKf9Zre5avnymxVtauYo3d2b07e3MNEAbJrc9sX8POg8l/qdA7dN3ytxHUHk6054yp57Od9PTQX/buev6bUA18hSew+LZZYHJr+Y9H49z5NGO6PcNtIRAT9U82yHZbl88hkEGM1IpsexmLSRHc+CPPiuaW83x1xNiEgQm8LlIb+pRsuiXAe/Ya0EE/132aSwhzagUWPrPhHUA8QEeAnJsI6O2Zqm2YuU9vK7Qyv6QBZ6/ujNcTUO/+8e/+4fVeDeIdumx0nljGXu6fVlg+GEpGQJeMPMp/vK9dO1xfno7n92+Pl4/vj3vEMEvh1A3RF/wLOwr5vTqG68K8HG6etlWIZBrPOMTu1Yb7zMhh5DMLYJSjvNuwZvsOPWN1CMtifXXVpBS0GVSVq2mlp4W3K4NVUQ+47ErCyn8NP+6Amupg3jsD7DNGXz9HmiKCbfaMKlAIfTTtRvqHnnqExij0KpWeyI0wU/mNrTCnAd24AqAbEGBkfQ1bJjVu6SyPTjOrnWeocniGoMqT/p0fc/qHJ657ZdrdEyPR/GaPwkUaObcz2s/+joozd9JRjIo58aQ/mYaoPtrUbwPQei+8Sb9n77zPHdwMQ39OG9ZL6edv3uAicwGs7d1ysZyJ2hpW/aG8aOfo7o66kxDjSskz6qPQp3oCTXMbYss8Xm2wT5hfOKhNAZLbfCoU7lf4nVETTBGgPN+eZDtqa1+tuG28fkpctwZIAhF+zHs+U5/wWQSVBMczMFj0V+t9n6CkdaDmQpXqWyvYDfh4CzagYzGKjNeYlEGQYTxyd5U6LGCokKc9utrD8eboRa/30lknhL77L3/0+2xlgwK7KJvJmewFGNxax78NWK70kcBbecH5WuwlyoQ8AbbyueiAVtDHr744/o9/8b8db3/+74/L5RnPf7w8Ho+XN8ddhTDRy1eK6OG4f3g8Hi4X/Ht3eSAg3l90nuTj8fjm0+PP/PlfPC6ffve46qBRcJvzjtmzFu0DirK1ANl7OAOjG+UUmhw0VbsB130ejtq9Dyu3Ecjb2H7OJRmCfCqF63+20HIaKCnC/h3vS0CozFRW7KrLUGB8lPMY8sikrJo2Qecb5RsTWKw6eW1pP7dyDoWOk0kctgnFkjRNZXMGdNyn3CDmrhjGdDpfigql/Tah3Iw73pwkYiHrvuZlPhL4Kdq59WLMO51MzZJ0g8+3NC+vYGoFrMrYzpc4+CrrWky/tBT9KZWhfk4qXJ+JTho4akSeIauuPrzUE7WEI0Ea2HLJrI7WQTdt/lapoF+mrtX7EQWwsdaGh4tnwkjjHBw5GLpN5EseeTPusVW6+gAAIABJREFUTJQHmohPlMvFTOAAZG+ApNXyBuNPdFJYa8zUAC2kciLHmfN2qEi8wSJ3ap+JfgjIs/0BxOrEpshKQxJz8BVqlj8ZWfu+L1GakBXABipqy2KMqFVvH879UfQj9BjmxF0n0GlPO2Xh6vnhdPJgzX2cqrt//KM/wLdxIjwOXOMmIX9lVIbCVs2K8mAIGUZ+BFawQjQ48LMVpCOKDDNVoQk8Ma62GaJA7Zsv/uj43//X/+X4+k/+3fHppxccPsGbalni//H56Xj//sPx8en5qDvw6On5jrJKszpW/HC8+ezPHn/zb/+D45f++t88rvdvuuURlokuJgDuqRE+lWBbKWD2yudNgUsqrh2kTGArfzCITtAwE6VXlt6H5XX32qwY0/Lq75mHFcQmGHgPJ7yn39obk9jiH64nIMV5WrmJxDKFiuUx+eNdxt9x2GWkiNu7QIRP9u0NFmqH98xiXT4u7dB0luKRMT1VdlxJANQYYR1eiJyyRSJPWpnoQirOqFzVqRCs+CtZGUt7RCzD4jbKtTlqPcEJOpabpLsGaaDw0UrhSS15ISsygT0VjL3K8SasmEnKbzOaFDJry87O1VTA8gmWWT6rD94OjLZRh5SDFG1Wd+acmvNoVaCKGgotjJ3hwZ1XdX+SnpH8VIlSOCKerw6pHjNFeRwNuY3cehByuffDRQsAN9MgR+rwYC3VGyx0kaIe9Lo5+JnGgWj7Wv6zPuPraJATpp6iF875YBzQUUpf7oxTAskPrbcUocDfOk91TjxRGLWOF9H8qRfN/TQGG+TllY1XWfqfJxRB72+Rj84prjVKdIbUdtFyRpeVVK5UAu5ojP5krR01HmCpu6q6/AOYcQA2W99CTd5JZIYeccZr0kp8gBsWWTH4clQPBF1K/riCUuBYz+p2gefj/vp0XO6ej+uHt8cf/7t/c1yevz4++87jcX95oFIpYLxcjqfn5+Pt12+Pzz//4njz+AgP7t27b7Dg56fn4+O798fT09Px9fuPx9fvno9f+1t///i1v/2PjuvjL+Ck7Xu4zrx9ACA9Gq8XB+CTgu0tnN1kjLmv0EnlUXRam9AXBWjPp2WiwrI83seeGJOw/BngXRVvvtfhQBsqF3q0tYAaie79lAafKTqOFye6jAGcsRcptZkbwCeEOEjEzwYjQ2lJSRITFXJL5rSC7cJo0cDhJfBcALKAJ11lP6NpJCGnes62FYU4F4iXRXtD/+ZghYPiu1h/zmmEvrHfqJyn/fhWn2SQjWaSmoUX19WPIWNbHxAcHnR6Vxoo8qCCIwOMS78zh2qLXKBzs6+S7fTL6CWZ4mG5dxP+rGL3sIfSaZqZwjJe7Hybd6wYsfku+JLSJUp1YDp3uLdlMZ62qmTXGhi5R5WRF8PLXT13R6umdL79MeXevPU4nSVkbje4x/BJ6qyM45Atr+HhYK54NyWrV5L9kkOF+hNOD3Shjt+SweRIIoFLci9aV5sAZSwL7ERzCaR3eXjQRSarbhg+15jRamDpUqnRolcIxs6X87vQb8nhvdyquvzh718vF13zwJreiXd27ut2ctQ5Sto7fCRCXi91EjVddV/b0FmdO75XObiHu5fj8fhwPN4/HW8u1+Phcj2uH745Hu5fjseHajFgkOOhvLfLg+ykl+PD+w+0Wu7ujm/evTvef/x4fPz4dHx8/+F4LjD86sPxH/7o8+PTP/uXjl/9W//wuP/0zx531a2IKip6noCzPnYnVQh/X07h8EbDgpXlOSlUbboE8aRM39ZGhg1vjziLRutQMMnS6QGK9Tp0U6GFCWPy9Aw5ZT3EWNJmVLcXxGGvS1TfT7kVauaZUsWt878J6yq3h9ZHNHlT9NuAbQs0lGMw7W5cwJrbrMKmrxWHt9Uh2MWAoAJNmoXp0zRLBdYq4gZxdp5oPQh9CM+x218knAqvrCpL2+mQWXgLVMzUuBm+o8UcxtANUDlMSZVyC8tqT1lCk6tHQRtDRz01zalF9gjEzq+utlWwZ/j1xnBpjpYnYp6Moh3RjKonT8TojW5ZNP9RH9LLGsVp9Sr/xsejbWFheqRr9bmNKXqPlqNtF7VPFkAYsC5uyrol8fyZqbQYijp8up7ieoF8n60OyiGjuINXI7CYy54579Ekt9CgzmIUFk8NZ82hCKunhF23cSAaMFdIg90VqNY9aWzZwOX2DY9Rrmaf8zs8am2qPGdfh/c8brcryHCv9fkquLvv/fD3ry6zz5CCmcMKxgy9EDiKLMbyuDueLzpxobwoZhYx2dqQ8twe767Hm4eX49PL8/HJ5Xq8uRzHw4PicC/PfQAv+eCJHh2KUWiBvDy/4L/ryzOZ+Pk4Pnz8eHz5xRfH2y/fHm+/fn/8yedfH9c33z1+9W/9g+PynV887q4PisDpeC+cduIEjYRMxF89lWieBtOPWllDj+vJIuk9JcBZJM5e25WeveVdeewHSFsRkafJGHWyDeUwlGCEKe1xQPlJCScDUq+uhTCp1LoEI77red4yt5RsKUzlHmSQLXfOtV53UQm0o0DD5fBScNk4vdDUymcxRBLI5ZEZpG/A0uqw7VgptCl8kDYlUJ/cwpH7VfqNN6SPOvPaHQHIsAuEthWJqjVnC9XMMMrHn28a5Ge3tbWm9y/G58Uoshm8ykTu7TpsPDAWfu6tpYe3naZk2ZOP3EaQlCIVNr0O/HqDDoKg3etHVEMGVc+vlCrH8ZUzBrBcZyvjeF4XT2hetwadclpRHYonxXwpltFfrA/sudpF4UuUmeO7x4HOGBb2Oq9To76cEDT5k+EDRjSqxkGwsvMGWG3o68un+xg013G4yIfU414Y2LFIhZ6/RXdk9abXCG+02860C5p7ubzgypizi0+WIpR2uHiTAs3CWtjLcfdbP/yDqxUdFqXGXiJ8uPJV3eirSWpAXbDqhV6cJyLZmUC8fjwudwxLPtw/H4+Xu+PTx7vj04d7ANzDpW4wIIshDl7AhXircmNg0AqDktPq32rYrRVcHi7w3p4+PB1fffX18fkXXx5v3351vH///jiul+Pt1x+Ody+X46/8zb9/vPkzv3zc3T0qrKreJ5xCwGd3AtWl610FeGL/duOyPabx5Awas/mjLHbBT5CE1Rjul5UXvnOiSPu7m+c3glnMtp4Bx/dmPeNlzhyx3/5fhmuNQBhiFJRzdJwPx9kNopWHJqzVMrXn3TaS19gQUXmsZniEZndvRuHPMwtZq6SHJeuaynMU9TLXzeoMHa7T5sfDOTNqRA2QHL16DqEtxQlRjEXqtVK2p2uLvO1z4VAqtVT6tMSn9DvnvYND7xlPL5bBk9/IEHooUU/ODcPrV1gQZhMr6LsYdwFsDS76hepyeCm7XVVXsUUCxNoeM0LiLO2PJ/gP6TrK3RwaxzlO4Uwath4FYgBiJt/PMyxp9lQ28oycaF7mn/0+zt3Q7IrSjipNX1yGyu3FOiJmW/fal971g8cA2wCQ3aHRyF177VvSO4aQuTEGGOkkTAi5dQIwY9UPGSUwKHvNvA/PRg1n0yAugtbfdXhDy/Fmc/UJOrXF3/+dPwTQKapsrbdWDXUZruLdS5KUCTp0t1ELHff3z/j7zf3z8ebycnz6eD0+eVNe3AVgdymxv4QZKYvmHi5+ZfhQLnJcn8tjY57postC3737wDDlx6fjq7dvj7dffX18LO9OzP389BHVo19//eH4/JuPx1/+tb97/MIv/bXjOB51XyaBjoJIlZhA18wcoaa0uM8s1fGISOkzUEtvyJ+BQlCfYFvytjQdaonNy/AXvicAsufXQroEsxLIRuR6LEJ9VLlllHv16phoEygrF5RVn4sxrRzhQgt9vyslU5tTc9/mPiSKBRZVZes1zukk4wIIA9oLXJS8+0RrX7tEOkJ5VoCxiDYcTpQ1jcLFYV70Wa9bF2z6LE3IWSPMCsm7kYB3U2nrb57+IeAxqHkoMfOZp7FNsK3k/Kzpm/uWdKCyyfypID0MNSt686W9csfRbHSdyZLnaKDrsC/15+iliL4YUJxOsXxxru7d8vfJZ5S3qf7crxwzHSYiQv9g5Hs1HFdQYqn8eHL6nsCiFXgo7OLJPRS/jOkRHfLDFTrOP5I4kFxNc+5OtDFVER6DuEoplb00GHUomqtk9CDzkF0w6qjW1BRARJyXiDyb2ZItZ2uY3Xy3Axiebn1Qf6Ausqo116KT+h4PChCWbE4Bz6WV/vv+j+jR8QuyUnTqdBNAYb4mpIodmH94OQqgLvfluV2PN493x+Pjx+OTx8vx5v7++OT+OB4fKs9WOSROuh5eFwDRg6CyYQVczePpeHr5eFxxpmCVxD4fT1Vo8v75ePf+Pby3t2/fHk8fFbasmPTl/rg8lsd2d7w8PwE8Pjw9Hf/p518fv/grv3H8+V/+G8f17pFxM9TRSLH7TjFXE4rxdiFPBcQbrVcwG+/Ix1MxbGh9lgAwoMgCoPZoo3QdG9+mh8AYc6Zti/m518heTIQQK1zBdGvE1+XR8bsSDFiGCo/JSqSrb/9hU8Tkf2m2ORLO88l1mnlH4ccBvwZvJ/vNrFLkqZCJjWUcyROT4KHaavNo/b2kvV9zVAD7H8ZIr9CVfjmHBeAkH1GmvgPdQq3IX5rHu2aRCLbgTv6h7REDSYitygJc63N9Gk04p6+BnB+bBhN4pdVkU1DeSmz2julWIDK2Fm8xuniSYcALCv33LfeZ503PC3RWEZOM+5Gz4G0Xo0iR8hkCIQNaB3xHlnhX2xaV2XbE3bimZwLpXuXaX22nwSCgoLXCaqC9HSoZs4ANyKqOyNL8bVQId6SxNWfrsK1XrgvUmvEFSqDFMM+ESf1Be76ies/R/DEn+aCqHrIhjwsVoAJdPMJGga4gcpi2VU/ydBS06Gv9bfTJyoyJ52Xk7Nkg55CtwS6VQOH693/8E3rvpsHowdw7YyCsiPuX5+PlrnJnBwpHymP77OF6fPJwHJ++uSewVY/bUQfm2r13JRJZH0TXjlcIkke2VO7tiWcJPj0fHz4+H+/fvzvevn13fPPNu+P9+4/Hk953dVkV0lSf3KXA7uEO1ZcUiJfjP/zRV8cv/IW/evzSr/7G8XL5DM+EN1dgFUregJ75yFGQeZbkqpwStAxACXqr3LBas4iNasu6uWnpU7P35GpJhfl0eWCN5aPLbOkz4kuh3pXbDq7jsEjQGuzDSiUC3IxFtTxrZ5LbCR73YM5qX1O0Z3cMOiraxoSAbMBTVbdakG/1NhjcegW75e2cyczvzJOwhc9luUlj8gLthOUVII4X2UAK+Jpn2Mvvg4wWyGivJ3KpfY4m9sM3OY8hmsUnsGpb2W2GSQK1DMrkWX8Xe2APSbJjrWqvpHmONlKHi3AfZeetA8hc0KXV0nlXON0g2edtigftYagIreeAZzi8GiEO090vpdEmj5cl9ro+a5MT8tAk8Ph1ekCYkQxaR1tMXRacD5/ZWPR8Ue4fNgPH0ucXD53RMIxlYGmQyNyXzYXYeVWOW3e5OKeMZ9y24j1SropOhSJ3DgnGv4txHx4Zi25oOHNVPE+zqtgryua5t0mk5u6eF1UK84oiw9oANeJADy0rOUkDt7GBRlU53156OULVXBChbrWOTb+regF/8Dv/7FpNfHc1wazCQDy34p90eWuhDEk+Hw93VUTydHz26eV48+YOAPfZw/3xeF/A5uIBBmscZinK4xBfV+sp+VnFJhWGLAu9OuGePn48vv7m3fHVV2+Pb96+V0Xlxz4bgMJCilUv3V0VqSDMfj0eH98gb4fFX6/Hv/+PPz8ev/vLx6/82t85jsfv4sJKzArVAb5zTqEMAIksPgtQoAUBKjwqCVIeFbV7ggmWyIH4Hj+BrMN+FjCGVJz7EYNsB2vDcjLTphcniyat9fEo6YWGkcc8immZiLw9z2uioBDyAHRZwBIFI2dhiDOjwYZB5xPCAuvxO/USIJsLiXnvBobX18/uz94qSi1LJ7UkpPNL7a3IEAUvaA/pfVvFTYWlvikplofB0XbfaGZmxeM4B2SJhRNTvazCCm2un99OcispWdumV+tZFeZk+NO9kxGuT5Yw2A0t7aXYaJ3rtkyvrmzmRudwy++Gf+qF+SzBhgAAijWRZ/9sZ3R46pXncP5SryEnzdMZWQjvbwkdGmh3sDzpdUtDEB5JIyS9CQOlQXVCeK5uThKxM8+XAgwKDxi3YbkVMdGAuSX9bogu65SHJO5p4Cef0WCo3xA2rcrpeqZ8FoYnX5argvz0Gg/19vzQBIbagmQhzI2RrI1n7628O9ePSD+UrkeuTrqxUyMZdv3Bj38GyrPB0QwlhX/3zJDRcRyXKiZ5fDm+83gcnzzcHZ+9uT8++eT+uNwXQL3Ac2PCXcRwtY8azMmstUhOqEDqoXJ2jw/Hu3fvjy+++Pz48ouvj7dffXO8e//ueH56Op6eKzTDQoQHHR8DR1pJUYCMw2x3d8cnn3wCoPv48SOe9e/+nz86rm/+3PErf+O/OB4/+wvw/Hjqhf5fhBdTWfXpKRuP2PqmjhsO8u9nngJvMqCXgI2wUkSju3oNUXxD4r+8OKTrEMwIthlyCU/EXMwkZ0o/PbpR1Of6Z18bv0u6t6GhZvpWVKEkk1lzLgmaBjp7oy3sIlBCQ84nx96fs+8D9abDXzIg7I6I3mOXT4hpjAUKZubU3Ozu9hNaoQN0K8BaOHegc8R4Bd2mAXjFWWSb+g58jifdSqQB0qBwaxU3SG1gcKNYjPoNyvLy9Xf6XtRbzkVNyJtFEHOmbe/LFrA95wc+D3TM8Nig7Mq02WdpEyJzeRlJsw7Sa5S5rPcnn4/3vvbVQcEvh5LbcFnNAgJvVMaapzHwVCo2XyvvySgXvZQ+iaSVunXrPItphjBofHqJIjB82hyt1QZ10GHXAAO6fCdvKui8HcsNgVnwwIjf3buXwMkxXAuuEK3aEUwj0mFtIXAxiuXLxZENdgLkMjhdgQ0y1+sKX4rS5Ogf/N7vX3H0F/JhRbqn40Cv2wuqIj97czk+e3N3fPbZ/fHpm+vxyd3dUR1t1cDdh5Y+09SFy47eu6rPjHJ75RJYqHJ3fPLmzfFwdw9v7f0379AA/kd/9PPjm28+4NDcTlqXFXCtMOg9cnzPL8/428gNNx13wB1HhTAL6KphvCovi1n+43/6k+Ob65vjV3/97x1vvvuXBHSucByBwuY6XgFrfT0fM5WEGWFvu9hBzn87XAnBNczBoRwLE6lDWR+1B6N8pqor59COd1pwG8dySf6+x9waYk8s4DOwTh1DQ0aKPdpLdoHZaTbgMYLJZ62l8j1O5NISwHflns/1M5b5Guj0Ii3QE69ObLcYwF2sYKHX3boay5810PmklQFcKkLqIkEEpdGzWTxtKwi+O0f1OuwlyL6x0gcgY+Qz6/hkk86A7gyAuAS7V2Po8SgqHyEmpRZYnAZeGno3XoRpqjAjOn+oavn/8ZwJoa8G1zzfhlV/J9a8rxW8jGFz1+U1hKe2ANIwtjzNHRid/JtCrizoABntaQAc1N8b4eM8BHoiAJSVzO9ZFh2SHL1A5KFzQaB7zVhMlhiQi4KjpdpRB1zg7FdVO8qRMdCZ7rtB2n+3zrFhZEPKvdfS7zWQLmh1aQ/HmNAleKiNm2hBcDha7+Jz3//d/wF1nxUHrWKSh8vT8VD9bW+O4898+nB899NH5NzqPq7CQ+ToYHnUYgscNVEccURL5DiqKY74f8GhzHfHw+Mjo9rX6/H+3bvjyy++PD7/4qvj3dfvjufn6/HxI2st61t1NQ96Le7LDX6mt6jrH56qaU4/9zohtRby+Ph4PDw84HsfPnwAUP/xH39+/PGXH49f+fW/d3z2538FBSm+Ew0kWyyt2XJ7TLteGO+kmHUY1AUluyfEv+kz8LBghY3SiFTYlQ6GQpftIriAg8Lez3epegCZ53oGCjMPforri/i6b3OnC3SjDvu5LsKJlgAaO7fN7p7v6IU197d6n1Ro7TnGeGfA6/k0MMiq3enfoWErUS6+9yRzXSLM5J8iB7kk7l3BoKHaZ9sA1QrN+z/xKz5/J/OqhO0BanQpYyt3cNRJLjV7npI2u4WdIDCfE28sE5sjqzLiYWBIzG4amcayuM0HNPQiEiLDYgeB/LwLHtZ9jTBmMxf5dq5CipyXA15h23TIcxwiYrg9SN1e38Z6GykRFWiCxCCb5DRwZN5Zck75mwKPZjwbvEuIftpFluzSJqqL/dY65rzVxKqJnlJOfP97PFDez8eH4kBt6FClMppVLREcM8GztQ/WOJPHLTVxKlTKAr1GeXskmCKDhPLuo3Nqhei+PBs89du/+99dHx+O483D9fjs8Ti+8+mBPrc3D3fHw+XueMANzEro6vwzEFQnXFg38qEEqwLAOs2kPLHHywO8rQKzOr7rqy+/Pr744svj66+/wSRxXuXloW8IhtX3wPMlj7pO/VrN5PSwCuQ+Pj31rnTC9TiOTz/9FM8pj+75uXJ+z8fnn395/Nv/8MXxy7/2d47v/sW/dlzv6sxL1lLZo6KCW5l19wxes3oH+NaGZAtr5vTYB8Z1MIFLAFxsyRMrfAfjjo/L8j0DkpyX2E38Ka9Cg+4KEN/ThPxeWvcuAHLi2wYB6TUWrBn8dh6jTAfoRhgMQchnylu0M0RqGaQnRLfpluGNzCH6u9+SK7J4grXV9+bBuF+qSovQlfc5QXvp+QpQ3YHOVvYi1JrfeICjNNqbk5U6Hs2Ehs74tOc2PqWMCikDLRL5F1fH7XnQMMy8Lw4TUdmt4NM8GwrHOU0CXhT7tO8h301zwP1/3nwZHQ7v3+y5wvegkWzLxaNQOiU1+o1BKO+hQ4slr5bOLQ9nAwk0AOMHD6v6M7Gjl5In07jKcvH0B7kHIIYL8TgPrPaWwdvw9tz6Mv7OkvuyTLdxfRLKbM8RZ4EpRCkJRLZOV6dZBmwovFxxj/hNixWMeOg+eZsRlvY0OxQa/Fff83kuzL1NvUG9BxCUPoXsiSB0GvRf0e1H/81/f/3skwccwfXmgfk33HX6rGNdKizZFiRjsxW2rLKUGpUM+QJwgefy+HA83F2ON5cHFJZUUcm7Dx+Ot1+9RajywweeamJ0L3C6v+hA0pcnhj0feCRZtRZULu/NwwO8vPLU6gQUzKgKTgoocTzY/fGd7/wCgO7jxzr0+QPaE8pr/Df/1386fvGv/sbxF/7yrx/X+09VLcirftxS3eATErSDXVrQu5D4s9RTA10QapyLyYHzGKv1VnSfZiCFYa3u2i6NOxHW8Ay7r4nPTmt1n4uVKyrlgpnS80TYv5VeWuBRablZx3NWpk97GJ5J0BuvzWHVAX2muh0dUPhY84DidH4zQoz1FPcLLZ5f5ES9pR1W1BZhhuGmMNoh48NHQrUCMOAQav1ZOrOj5W22YJQO3/VmBnctJnTLl2nVkC7rlWsjEyVwsTknf/gXUhTUYlIChsnxaLGbUtAzxmqEKVaIf5pfbECwNJSnvrik3sUPAhtLAgDU3pw9u/CIXelrXENPrnCOY8tAk0LrvbZbomiJgWl6yChPWKuMjmZ7A2JKrA1NHVjhdaenZGPQlG8nsI0U0hz0cqg1lC+qaMPgSrrS0LC3zn1djB6V2y/f17o6b5/tBqGPbj0rh/pUnCeBaF7QXLwW9ilrTt5f75EOOUfI1W1RijgsBgduQC9mYh9f53fNwh1y1HNERwKdXkPNigFMR7t1vY8qlPGIOmpkwO7uv/3nv3/9pK65gbUg9Oy7jlzRSGVdD3sUMH2sfNnTE3roYK3FTQcf3n883r/7gOO4vvjiq+NjVULe1WkmyO5RsBEuuwKcePPBcTw/f6SyflDsXKEy+mAFbKrclCATXCsveDm+8wu/cLz59M3x9PTx+PDNO3iEX3/19vhX//rfHp/9xb9+/Gd/7T8/7h+/q0Y+FYh01jzKbjclmR7N7gFRL6/tB2bUfO/0d4UzvWnUuxFMszB0wQy5a7wknz2x5vEShPOwZvMS5rtY7CenmpipnGfljkl3yhOISss2o/W9BXQELNK7rd7wGRvgqQgEEgS2SMB7ACW9608fXL2renodPRk8x14EFJRCU2MNG/QIKGOqGOC0iM4nWomNQM63VDlnTyWAeXdSpAsX42jPpyw4Riah9ou82G0YVOcYjqZs235afHUA9AKerb7jsa4EnKKToU942dAPzNPbiMDuqQS9vrOfK0oPTMZDzjUWNEaYiqFs7cmTNK+hJ1VGh0vLKVvnRZ/0AtYoxM7H+AyqXsUXAWY3+2I6ygOyiPH2EoPWBoAOY3q9QNSbgDo50g6u0weiF42D4NMoxOFHFCLdQt0GVTHUGH1UVnPQFwBJzeNeB302Ah8PPJHJFYC0eWUGfhZ28Ys0uOUt1lF57SVSaMjqMt5Ui8HXCu1orPNl4kP9OK/LkKaKewq0/+n/+E+vj5V8g+K9Zw8bTiS5IucFz6e69h0ekGKvopU39w/8zPPd8fnPPz9+/vM/Qd/b+49Px9PHK67TqWbvYsbLm8fj4bFuI9DzdWMtc1cK6T1X6JPX91jh1Hdfnj+AkJWHq/mwV2ROTQEAf/Lm+PSzz1B1+f7rb47r8/X45utvjn/xL//Ncfedv3j8lV//u8fl0z931DE4vLiVieC2dKJ6sV37TYMk0Pn3BEKCXnhBAYQJiMuaw8UON6BPJLCyT71t4LwJvyzSN+HUHaDtH5xalqoO9aG1BMZZ0+4J7p7uTrsz4yCneQOKAZbkFXkyfl3MDNZ+peCi3vP5kj6EGz2dEkiXRDfQWVcoNBOPXXIHnEKEacMpXEk/zfGgVxa6nKxnPO/xrWa/t77G1NxRcZzPHwXh5l9ahlaHxsqB7zV8nM/27wwTiQL26sJToyE8hydTUw0kNs91e4orQ82n47HuPNFgh0OHI8SaMruZKAs9tpxNyuL+uZZrhDvpoSTQjQfWWl9ePv82HZhzUvUsDjFXBYL2P/XGwju+nNWfM8KBpJs+AAAgAElEQVTJcxMHNhymPOZe7fywPmP+Wr6fBrC2DpwTz+Z0FNXQ/tpUwZr9vQjnWkfAkBfg4mhyGRBVYHjFeZZsWaCxxzmm0cIIhTBZss/D6+Pm8nY73WzOBdz9s//pJ/BhAWhXAZ3uaWOOSRteYUVUN94fj4+X45P7x+Pjh6fjyy+/Or74/Mvj8z95i/43/Ph7WPedmrl5d5yV+VU9ZUXoiYXXIhgyzf60ArrHyhu+qT656rv72IxTYUveSVftDm9w+PM3X399PH98wRU+//Jf/Z/H++unx1//jX94vPnuL9VdCAwdyPojc64nlHMJmW3hsnZgOVPSFiKP63/zdYwffoPH7tyGrFUwGYB5ZVvMrSznuMDwDHhzDqkfE7hy5FxP3qpuPt9BvWm353RCISbQdQ7lFalbhN+GVYSwKORk3A5fbM9uoPUzVNEKPnSFXQUgiISObfW//H4HgihE/eDViMEj5JkazLCX8f/sOfijHYJsGpT4qec0BjlTYByW1rSBw8PAqMeLK21mT8dzSiCccHIwWcfjTAmCJPpgWwErmtF77dmlN+kxZ75WenM/nYm7MHlTZ5UxNkL7h9X4bscZo2jn15TdM9bLsF7Sq3pzDXQ3LA5yDliPsULFSx9INM8cXkzgNbDL3jfKqv289ZD1VSuMd7oYox0EuDWiUp8tNBhm1bLCY9RDUUyCIRVZUnVnR6XkcVmeqH9oCOE4L2hiniBV99uxx5ryyCIgPug1Ofd7bDDX2nOT0GXg1orjuPvn//NPryzMkKdTg+scRQts5eGQoK+Kx7srCkm++vm744svvzrefv01PDem8uqEEl2YWl9Au4L64AqQ8JI69KGA2j/t3BkutKzGc5xreA/v8t3Hb45LXenz+Ihik/rPV6mD1Pc8GeWzzz4BCFcurzy7D988Hf/qX//fx8/fPh2//nf+0fHZn/vl4/n4fxl7k2ZLz+NMLM85d741F2oAUAAIkiApDpao7lAvvPLGG9shUhI1dke7N5aoCPsneCW11BEOR/fCvemNd/4trSYpQARBjIUqFIZCAVWFGu50RkdmPk9mvu/5boklgffec77hHTLzyfndHNb9UIPSA5LveWqbIVhKsgOvqWDTWzZNfC4siMK0EUDGBmOjFeiqOyu8HMgIai2qdKVWX8SgJUq/IVaD4pPiphHusOjWLMPeZ1Y4b8iSs7WtGlkIyTaZx4g72sIluJnYwHmBdf+HFBACAU901oIXQhjBiXU2jFW5EGUNGwR3xB18sJU+LDUc4OK0XKVwCn4yay9kCYKuZHphsLvLMA6uD0CM4obHj1RoaNyiRSnLd7bQ6Nq1j9dxjTEYJEpBkHvCF4IHkSQ0dLxR7qFb2k6BtMZq4lK4roJ+hpXKdUWyFbhtlmHWNNge1a0o+5JAmwpBAxglEcqaXBTLo8oBngLg69d6T2DzAITbZBUXeaU9WMQ/4aZ3wkd7xDYt1LO785gnli71EPYsK+9UcK1rVGQeAcVBHSeAm3KBsUE+5Xq4Ar5G6/AkMornh6m6OsDyAaN6ACLlV887/d9LzfTHSeLpPdGsfaXvUrLwH/7T36+8QbBrbZ4d5Tg9nmh5wIa5+E6OpvLowUNLLnl6cChHJ0uZaz/KAjQqTDR5ROeulpYfZe7ovAFg46bYfQZm9POmJq2JJzomz9acy9HxkWiz5q2tjSgI14lYF5QVLMaxyN7ermxvbfqpBjO1No/k9kefypePDuW1H/ye7F+6Icvxlncr70zrWiQ+ZKklwFEY+s8KfNyc3hrU560BXYl5hTZVMhfTuvP01hSwvoIuI1JA/CYgpM/wIzISvPu50tpzkeIaa0TLimStAr/RILtYAAVLKgEA8sKdfBavsecxrkahj4QDHbzOYW7Hr5xSFxgdeFDMqvFhHFRi5MbkCQLJGlu6282ZKt0xPk6CXdp9jCdw/2ts1ILiA2PNV3oGh/MfV91Jy2NcMDyLlc/A07AN1E4mlQC3Gl1wJaBSmXWgbUQ+Ngo/iuWUCouDpY6RZSbmAaouprLGrhP4GOqJ46n1VyAbmh3oMZTAAuMDXhmfLFxXEOQ90PUg164AYnR+uFuzZVZeRSWR38WQS/kI3HMUwjj6e43i/APQnZs2vlaR+1AlJ71LpU7WN3Z9B0tySg+AwwrwAA3gI7++rgNohiUAlpxoh3x2tFRibTZEHAgN1ZNlMZ4yoaGsLDeolqZPMefov/suxPqGm3pkhwO4MrmS0f/1//zfK69987iGlROY6bWQo6MjefpEW3Edy5Onh9ZQeb7AUT5jPQ3AwUmtKct+RG9La9ysMTiUzOtVFh+BlsjVovBn0SmXkPVmCng6brXQNMlE36MJK2wZpj/NmlNQHIsVjGvd3sHBoTy8/0i+vP9QHnz1UI7nK/nu7/73cv76q7Ic77j12vsiyiGzpwEdGbJuY7XcKoBUctFrdFzVWxmAUuIHrs078ZpSpMLeNCawAbWCsIsoNIZF3unzKC6fzioLpx3cJYY5IcgGXHcQXtWq6gEoXAtFarsrI8c/pL2z7gpGkx/uqAc36XmEnUvT6JdF+ChmNVAzF4H3XLV6zJVrkH1PPRe+uY5sxZZrX7+nWwquFswLhldpBpCyh2F6gleBNBg4uu/8NK0THz7iazX7MQZG+yhEZThem5hGUcsoFBirNPFStPAQJjEh197zT64TXHtIWCD0U/yEG4vWdJOJSiWFyVwkcl1TP2AlHZ4u3JyuGlPN459QzqODDYV+dbP2Zs8A1Pi8oXmb/uF1weZaxv2nWuehjLpylZiHImvElOxU7gID63RPhSf303/DqnbAlTKpi+UWcOqn3gNelR5UBHqqcquVi4a2dLD0jSfZgUUPuLZrkzYqIDnfeqY+Y3TkxcgDKXP1mGB2+unBuQHCcnqB7RP4xe75j//lP662tNgaVs5yPpeDx0/l4cMH8uCrp/L4yRNLKNE6OCU+OyVAu5tMPDFEZ6/WW2i6cHToSd62OGYtosDQhKcnp+jnJsgYC+OE7Mgfz/SxU7Mn2qhZrce5EboCnroubSJWh+cuV20AvViNZTYbyf0HD61YXK3P+WIqy/FEvvODfylXbnxDVpNdJ1xzoZaU+d4NB3pvBCg6u5AhkiiKlg/rrW4ISwwc0+CWszFYjX1mW8J64VWuOdesyNZ11hMshXUFnd5VQYu9Cvb6nOgqT00Jyd0+V+8HmlYaLcs28xMYjeCCEykanMNScXcPx9AvPeOJ5jJPhyPiRHmQZlUvaTW7EIcWZ1aQC1QdtzUYRyCdvn0KEeo9uV74JgRYJDvyixCKRvu2Lj5zewabP1PgUEuH4hDgBTdfyl0IdSwKo3dhNRZB5+9hn0lYawS0kG5FrOIzyqvqYfJUb1p8lOo+r8bOomXEAav3xhTjAc9t4iGUtoq29FOlpemrV9qXRXgARcyGQ60GTys7wSA1AI/hdUmJxTtCHiVfpgILN241p4k1AaLMeoaVgf0lynHqtO7DGgp3sa9xAl3G+2gphgFAoe1Sn85/u9/71eJtJGLWrJGRCqgHUNs6wPVelG3SbsYfC03HczSwxlPF4XCPvS4HPrvbDAYRs1w9dmZUBTKLzifYKxO9VAzgycjsylLCZKfgaB/QpNcYop3g4kLcSuX+3//vv5gUOnx6KE8ePZGvvnosXz34Sh4fHMjxzAHGSifV2tvYkI2tLbP4tjb8WBz7v4nrXmaNYNF9wej0okDUa9B8s0g3Lq4JKSNOpAWrcFJLSPTAVY3LaTannm6g9Xa+wSdTTTpZylwPVt3cl9F4Rw6nc5nOprKYzeww1+VoLBcvX5Uz5y/KaKIxOrcMBpsaQ0r73PJfEmR+2oKICtMWiIwQrY6ucBtiIfSv2xs666S3iBIQ2nfX6yroBqvDjV61NBcM688JcES8gffwUgJdvb8dZ1tDl+LG6aKCb6HxwKp+LfW9YdExIA/woE5MsGgFhq8nrUD+Uc81M8Ed2nsK6F4pcJlW3aNw3UQKN/uY4gQo0j8ZOECpliNAGzbrlCnaVcd3gmDtoAUVAJxpoUFIUubBoqGbjjTVyOay6NSn0qlRXUCF6NOOcKHcOOsBIjjI1pSZgdhMuHPjsRTKaAbcazl0NbGxAhW9kGVhV+YTu9MC6qugTvmShFXVlgS53CluUcYraSkGuDtDUdY1CiJzM2r6PwZSebO36Dgup2FqJ1hpdh9x73bYgQSCnu7dIYDSkyHrv7j+hmRMgiBc58XjUsdp07LTZvwfHISuEIWrnUBe+AthLHXl927WIGXCeNmryKwslrCFYFQeECu6uZEGXPEVGf3n//yfVg+/UgtILbjHcnwyk9lyaQkmKTA8LqJZj/qfAZ7G18iEmEAIUDt9HP+VzabAJ203Fgn8rX6ygMY1fMM21HK0UoSFrBYzS05RC3M6H8nRbCkni4nIxjnZ3Dkjk61dAzLvwqZBSmQmjr0XpvYxM0FtvMIanlaY+RihaZVOESn4UePXAQY1NgJBBRMDOztrIosu1wX7uuuB15z2sxJ6b935PW07nwpaVZxVEPLjklwQrF+fVlgrDmm8UVgkkJrjtdR8OcMEGboAXRN2Gf9iQTLvU20wbq+A3RkLvsVOSxZvLtfmWrWiuwe6VpD5eroRxfqsXCfey6OX7BpG3Sgoq0C2CaHqhxo1E0G5PIzT1Xhu+ASKYl8U+jizEM84zWPX0ktjs8GuoqcBMUSWFRWXv86ZDhmVDxXoemUq6MUEoa6MlxFRgQpAJKAVLZNg5S4s0kuai56lV5CgoynybqNscX3ClPc1oMVv2wOaifuoxhNMYl9zsEN82CqNxaHbFVU70PXqBOitY7iqhAe5MI8JVlC/9xwbf0bjZFAqUircK1FCEkMKYIBqeZfTfBtHa3lblTycb1foqIJS3SvnOPxX7os1puKLgwIIxnUPTC7ruvz1//G/r05Oplb/dnh05C6m8cSyVvQCjYvpxYrC6uLUVlvat1KbLKd2TzcgyJWagAXTEXuIZAKfVr/obtaQ+D0FVddioi3EtNB8pQC3NCA+PF7JbLkt4619GW2ekfHmroy0ni9KArBE5rvwOsCMkGLiyN4bErI8rqfSVr/ZPvfOfQHiqGAXArA7zHbwbLZgPmdmP+T12Y2Y+/HTW5Gf12e0pE+iCkbRfSslCxXoht4TwqmA/hqj58NT1hVXCYFu/flucdMSq/QSYrlY3VU8hH0CoCPTmnBoGCyVFo6jH7/xgd/YAL9fl8kpMY/aCICKRhWmIaHo8Si8UBSs0O05RyZPlUJan3N7CjTHZOOBJeAL7y9eB7hOghZB62Ogez89HCEow13rdWK/EdDFHiCZg7Kik8o1xT7mAsWB/NUrIkynafWmTPQx5yysbks9h2VeQYOAiQhTY8PS4GosOsRVIypnMidBk0lFGeEs3To6BY/PD49FBVt6F7Bda2PmfuO4Gs9rOT1up4/xllme1KUgF2vOTO+iKK8bJ4zbthuneRmUWexclYyva14VnFwLZpqCSGFSwggxz4cfvab/7AQR5H/Y+EPRw/dIInPL1/9n9Kf/7t+tVKBqu66T4xNjZg3Yu9Y6sqN0TCPXg/Y2NgzoFPAsYSVW2zuqxL9Sg+ZZNNVqqtojBm0E6E/QuAz6lETlvU7sZDqTo+lKTmRbRpvnZLJ1ViYbO2bBWU2eFhxCGHgOKY7wQe0eibwK9boRw4BCDav1pffCuWqKvfXVn2HXixX+3WubFVj7Z1ah3GvO61prssRpFl2jRUFjTi20FvS2dTxDwr4HjJTrQ4K2XY1BpYNaNQQkqYw1VPSXsMWXMYK5IghEkTNaSqar65JWaj8WYiKt4mcpHMyKhSXqZh9gwsEigCaYpjIrFUSMIS8Pzdo9emklJnT5PbRge+ujB4xKHz2o5wpgr4pmX1eHvOLxWh+XJgiltVWe1FlFfq9/X+V85pjwkNTwYYVWb+fylYxhW+ESQ82aAtoCGEfnffHbMhZYOCQtdm5FEFy6rY284PmJJKOYp7+7d1JUpbIqbZXPmXhEV6A9qdI/qMjuH1CAq5XlglwvS3+yzznXntebRIamGFIcLr+hfceyrzVT8GcnDrg8Z2Ym+KGzgknTxrdDVp77LSOxxK5DeZz7Q6LbpQO2fskDrrFORnN/+m//rWVdatzLj7cB06Idi/WedBXG6th2drbNfblmkhYVo7FWRksAJ0sLmY3TCj7NnhxNNINSezkrei9lNl3I4cGxHByeyPFsLJv7F2Xr3HMiW3t+5E70kfTEFRulHa5KXVdH7enhrgRQqFH/R3FH8EPVk5wZKlBFx7ASvatuiR50KkANWSzO7OnObEWt/xUut+AcTxrwU8rbNXRN1/fKmakF6p75+P7mvcX94WPuY3qtUVTfV4E0tP7ifqCAaefZJrL061QFQVVGmIpMznVNnYDBczB09JYC3NgpXBvnK1plHFUnJO1jZ9LIAsS7nOZaxY3j4Fy5Pv4U1FTxVRAM+lxj8lBBE7hIkS4Q1v9Vq81pCTROoVjpZqjACTPzJ9c3kEf8m9wXXuPrRq+D1zVyPUsdmD11feRtwXiuLleaYZMYFdYmiomx9IXCkehE8M21cnDsa/XoZnOp6b1vY7XdudoJbq4IFbyqPKey6MvYvq+uQEsvQQoEgHDVpfJUKTDoqpBCyBl7NGLl4cnN0wd6/sumFS5T2A3JFrLXkBq3se8pz2ZMqcm5VRdzp1QUxacqWr3S1X/HDMo6B5X1cISueQiNLtBlxVjrT/7Nv7GC8flSEzhmCDK6y5GWGNdUAW5vd9cAT1EzFrgwu2s6KHKWpSxWCxlbZ3AVOWq1tXVJ+myvmdOOJf4mtd4U3J4enMjxVAOO2zLZPSe7Zy/KZGdXliM/BsgzCD0oajmcUShKlTGNzl7jrYkoDmht/GzNwtPva21T73YIEM2EFD5jSHiTWShEek2b96AzaEN3tGZqiUL7jhTABCsKsgrMEGHBMr6ckcESIFcBm1qbg2otuh22eMgEFBq91scdCpCsFg/fAWEZStiAwKcwcKHmNOH/edJHq8JgNSD4aSVwTvqtd1WgNQhBDUEOREJHnhTkFeQqOKQGD0BL6QahSB8GLM1q0XUWUQX+Zk5QSjwChsJbauoAsardt0uYAt7GHankpZ1uvMwH1ys1Sc9MnmEtFHstwoSj1g7Xk8vTLvErJTtzK0D/TORh0hqTeXIlel6r7uVKry6nisWDFE2ojraA3kYx4872HRNEilqgj2qMkaidA3Wroh29F72OlbKhEej1QbVcIRIUU4nh/tnKUdyZaC3JKNh3+GgxX1hW9h3Q0FO/y7+MHbc8npe4wUdXMOZjz3ALa0hdTLLPNa3W7eCaIETAyDzXDqNvWoTFWnIuijs4ymf0k7/4i9VoMrZsRgU7rTIn2ekxO16U7RPSJJSzZ84A6EpqecQrKut5wNnuX2iFumdQeosvBjsRi7LC8YnMplN5engijw9ncjzV5s67srXriSaytS0TzZhUkw9M7efi+eYygaLRDIL5w+VLCWfg6lpyabEFCdEKduiYsBgrW9brKNiq0AyywMIb0VTTvsvQqkwa1mTUURVKZNymMAZ/dWHtjFetrSp4Kz9xvODhjMlAi6+H0Mb4UWZg3Qfg46+Wn8uulik9kSCtAVqbth7VC07qgxbuDMP0cuxFJ/zr3JzpCXQAqlBC+m4Y+TydGxNnKmjSona3DzRVDNhepf4mOiaLi8yehzIa3QzGsOpzevcTRRDYycVU56KibLJ7A5Aq33HduaigOFr4nYJW9yQ8FuSD0OwhPIsozMc4vbl2n0Xnvg0QoKVGlfyTAq6gWuqnIXiTjp2motgBZSMmcC2LooLveoLTkLLJ9TUKMzIE74DmkluxM/1eFPdrVVw99keQTPcuaZ30QhCpABAaRBABEqD8cfbPlPRQGMIrXrwWqThlxwEmFXFcGEWTXBXisaqbxS+Ew1ARGoghhHzLvSy6WtBxE0tDUwf/kjw+BIDqKbDGxDkmuiTN6q7AjUVCuQFlrR7YPfrDP/uzlXYo0WxGBSUG36MbOJhNx6NAt6+nBJjrshU6pjvXJskmFPRsOD0E1V0q5mpU4refKZC0fdjRydwsuJPFWGTzrCWabG5rJuW2jMcbkSVpxJE8nK4n/a3rT5nWy3pSR/Is9P4AodYyKbztzy8+Zj6/dj2pQNdbabWkILWXU7IOi8XUgpQTcVPGEYOsalnrcuQlyVxJiq0QqFmX/ow4wNQUQL57FEoQd5JgQS1T31DFX12PFDIYGTT7ChoVZOo+9G6Ouj7B7QjTMZll6P46b2ryCc8e92VikocKWAdSbRCfZQj+AbCjVQD+NBKqcwgrjVl/g86+YgVAiBrllpKeEDO1NCaMe0ojqgF+dYwDyQtBJ0yjD/HifGJ0awtOy462M2OIabm5x4FogDRvewEBEbVVJcnERkfZEG59f1Cuk1tFvgyljKmxOqHc2vzXeaFaxjQ/2tPS6cNPkAsaKus7RItrtI0bW+6sFMm5DLyLbuNiNTbmRB/XajQDeBvKcU+WvRDx3lRMemsqwFQ7EQUtEOjcKzc8d9KDM6BnsRYwsubgWAnwE0k0DlFtlgZuVWgPnLsbKW5129mliAXa94jr6ezjGK/f/8lPVn5KgZcQeIsofxx9uBSOmqKvySjagSRrxlggmCn5Vg5o2tzcLTgdzMKFhvOHWopaEzcTzfh8cngsBydL2di7JLvnrhjIjTe3caS5gyIXvreiuCZDTZjdumldbI1wo2WgVqwhlM+9F8gVMNdAp4vjudDrGas35Cupng50DcgWTTznUC2kfx4wK3MPzdHn5m+lAPWfDL675st2Tyzcj+sRB6nuFCfT0//14whBW+bbWzX/PGA6EEUdXi1v6AVDGZqyfS1DMOBG0lUAHa63tSzAl6wMa9I1npZl7aJyX7csKciH41oOMqSl1HAbGg+rKCF7XfB6wgfjiy40iifLbki3f1rrsIiNIGBRRimKyw9/jrvELHmkaTDQ0gIMRwQ+SpJKUSbr2NnnlOZe8AEG7xZZSTKBzK0O6EpLrjS7OxQmWGaxrllr7WZZbLSPP7JNGmiD1nuMk7KlswzrmHjPabxf+SOt4gqhLWjGdqCIPCKRA+MfUr562vFr2gSXZqygnRriY6JR7UYUyakwpGwtAxDX58OOE7qlnpHPGGteS9Xd1tOG6R4nA+of/fEfW69LTsiZG8fXLDMZQ2/Wz9WasxKDDa9J038RlMRG2lE7RFo9c85qmTxzZjnTDMq5PD18KocHh6Jn1x3PF7Kc7Mj5q6/KmUvPy2qsIMdi3LQ8eiHYg95pIEVBUEG8IfiiYQ4B4dBnFO5clxT2Psocm0uQVtEaqpnrGKmz6PBUPPs0UGvbhfkcO2laA+6lS8QQY3nGLARm+UmlSD0AdU98zm1yyWkM+yxNuCoKzwQ1rHP/LOqUAQBhWVbnWqskuJ1DBQXWinbvwfrVA15TwNIiSfeRuyMp0AkobQyHgDWkABgNP8uiA1Cm8ERCU40ZYdGxG7HjmdXm30AfDmc6wTqSbsKV5wqOrRATniDpabU5TbTuaZvfwCRdERpKffcRFHuvwDpdl+lQrHxpVltJ7ceDPGEGsXWXfbREyaeFs1zaRnF2lSdBxzxthfHpYo1S+D7T4urc0XxHT8O9crfGxcV9/5vc6wCKLjbdwypgtko09r1RDlsQ6t9NIA0lIHKsAEyMIZLGrcMVTvAl6JX65SCh8ILwOeXQ5X5xDHsyC986sfz4T/5kVQmmZhn2Fp0+T606teiYeUkNhM2CXagzk8lPJDcFZy5yfHwsj5/6sT6Hx8ee+GJNoCeWSXn++tfk3IUXZDnacZcX4m8hNk4RuiSKarEQbJoOJEUwVi24EdYobqgg2jBUWdR6TQKeW3Tte1MLHxL81hV8IAV6CLh7sK+gSqni46qabbJev0bt/Tk6G0+JIfI+0get/3WgW6e6obn1Vw0BH+c/NOb63kYTDWsUblMKBNzgRSzMCjsllgNetnEjs1IZJ6CRdNhrxSzNCGHt5zjafV0sgSDUBEPwBqf9dYSwz8L6qGjm11K41GOvCPr8nmLdh4P4D17VWiB52HJYfBgf97O6GPVp664nKkmxW44/8b4BCVXecZqFUWk2FKEST0w3MkHO1zNbDeS46jpbgwnUlAUAAaurcsNUO3ONlSnkOvl+DwJlN2V/LiwUZsyWJK8qY5yM2tBKXSPun17XZL6HqYOWbmExV8WE2ZH9/pSbMfbTlFTbl1q0XtaA41bQYcuvCHGQtzp3aLyngiVclkpEtp/VrVrGZ/damRwsuj/40z9dVaCoC7uB9ltGJKgG1QXUrEsFO36u96sr0r01Y2tEbLeOlrJYzuT44ESODqbWe/Lg6Kk1XVZrYHtrQzY2t9xNubUj+8+9IOcuvSSr8Z5n7lgWILr9UYPsXHjPEqKnuTN9AVM7bawGuEFYk9MTWv/3OlCk67IKalp09d096J0GqCkcKmC1oJTupbZWhoKtAgMZpn9uL4AMsH2lQjOvQLdO8OE36/LokjnrfvVM2ou93xTomvkUkGhstii8rmNpBbAzDe0aJEqxoXKbluYCGy+ozpMmf9BcYyUBhnFtoJuB0JCLdt3YjPUnQDZrVzCx+j9qVm67tvTpEdH9W9OsS4G4/8U4qwOjfx9U4TBg72+FJunO9juJL+1OY4huxwG+zH7o15IuS6SNuE0Qz0GsDkkq8Uoc6Mn4oie0wOvAe00v1J6JWAeYqYylrskYLPJpAr/Kk6Fr8vvkTp9LKmcOWlzzzGSNTwYsukaOBW3Rsimu6dJEJuidVhsE1ZCHP+fSWnVca1P2sakBQnBjO/CkVVeVRioIbcIarGvntMx2jVpSej78uJ+Ir2Lg5l2AYmAW3R/9+Z+vDMQwwSrINUuyxiz0lVoGoG5LP+1bC8m95o1Ap51UVI3V15+czAZQn6kAACAASURBVGU6ncmTx4/l4MkTWa7mMpueyNHJ1JhqZ2tiluFkc8eAbvfCNTl3+RWRyb7oOUPe91jbf6lmjaODIu0se+XVMdfNTgKlRVUFC1wdyJpzYVmFem7mELj17l4CnoN9z8GMHbTfuYYOl0znyhnS5PiO+rMFq0qA61Zcf1+/Vvw+tWQmXVAxgJuMxbbxugQ4W0fIPsbJYJqHVOPISIiu4pf1jiNratJHG/zuNVuCXQ+kFLTNQbccbggLuMvMIuvFe0kJZTYrhHtcCuZ2hTwFOHM/ncnx7HapUtKRrnHsTaw8JU5k2kIYU+LB4kh4hmCg17BdWrxvnOn6JPz6PLpPbaysqYJD1bR0Al1J7y1WYYAMXcG0QmKfscYdyHPpypRdzPE6JsAguY0WqUc0c5zBg8bQkREDkekDjUQnPwrU9o2iwEZn61b4uIYSsKZUKoKPKcx5kGiN2XVuOZ8SsgxpsSDZqwUZfYufV0gW8V/TYkxALCuPoY9r7WR0QGG2ema4OKbWhhCwevVzhQctt0CPA3PNA7SCl2PQToleF+o1zWFpdrWgrvfpGJbW9MPCA13DVD/Cx5MAfc8y+9lCYaOFx+MbIIV3wR7tgDf6yV/865Wad5qCqRtrQKVjtJMDNhwpFXNc/ZSt7U3rkKIgqBOeWw9KazpmZuJ0OZdjPatuuSGr0ZZMNjbl8Olj+eKzW7I5mVtZ+/F0ZiUHCpg7WzsyUatua0e2z1yV85dfkdX2WVTqU2V2xrJQIlKqbR3RWd0qpRhXxF5Xay5BybNzfHkZz/J3JDgxQ7PG2YYTVHif30siSTFOoVs1s3hXqrm9nG/G48P1i4eEez8GSLKo1endmbT8qqYZGm4TX8O6dPFFWllDgrWZG5SGelpC0VGyiQX2K7W5TPGurlMbL1x3tUSDWv8QaMfa8F7aJ1Fv6WtLPdPS9SMqVPbTjhzxDD8KKN8SJFetlYBEbQclT2jrIYrYKSq2t8J/g/vxDNJopnSAPwLMiqJTNP6WvqnTFuWvKwuwPYa1FIUaxa1kaxQqOSbQf0QXZRliWH/hOvOpkZZy7WOVYu4U7I2Vh28r71aFyRo1m5TmodKZKARxhngoab1SNeLqvni5j902kSbtMoqrEmPtLbrKw/57JsJY2l5ZG+hH8GxlnLcCHVJ4c3zFTHax5FZW1ASGosX9H+BkKuCUO8uSKYkd47D10r6jSTNngI0rA3hXHGXi0olrYuc2khrqWvZkTuvXwBeHwWKxGN/OUBro/Sd//hfWLlMBSzW1CVqAWYzJLCo2Z/YMtJ1t7XWp6f5KNAuZa1nCbCHzk6UcHJ3IoW7e5jkZb56RiV07kenBU/nonX+S0fyxbG16xqW6LvVQ163tbTsRYWNzRzZ2Lsm5Ky/LZPeiLOwICdf81H3pJyi0rOAMiYNEQZC9NeVgk5YIENvBpJELhZgBfEOuMz7Lv/PnVqCr2ljvOm2eB2Fi99tN6+9fB08IhvKS3q1Sx0MC4jg76eRrANGe6zZcXhFClsTaySJLIw6wpyKNp1Pbd30M73UJV5s+h/smtFEXMqERUigGs8KAouZMhYXKTBVQYSYgQSedGGzZ05y2EYOkolG00Xq6tNZytjsX0nfYNVdl5gD95Z6VL6sYi+4nsFaKW5mgYUKcgqIbXO/e8kfbHZDn3KwspaCgt7FxLEayyGiu7t4y/YCxtQzOMqG1X53nc0ytkrnuLckHhD4D5s4CeaRImFsTPKtvQKtaljdX3rURlAf27z1N6XQZXPcuQwm2P2E10TLJLHdznNtacf71SQCJUrDe092a67K4/BJC2jhaEyMuIBg1b50lauN3rc8hDwpOBbdn0bABG4/VQRZ+XK/eQaqdpV2ZvQmWqf0OpcvHgjWivlC+43rbdeq61F/Mp6r1bZppab8i5KpNnU1gjGRjNJHdzS3Z2twSmaxkNV/K0cmRPNUEk68O5HAqsnXpiiWUjDf3ZGXF3StZHB/J7bd+IUePPpXtDdcklAgV5La1EHxrWzYV7LbPy5nLL8vG/mVZjjc93R8zq0BXec3NzzYu5pjnu7ZGoO5DcjOYmkLnYujvJUCFbC9WVlptbfD5NAAKQm8K0E/T4CmEII46V0+d2/B8Oaa8vyhWa0D3LCFi3xkRIaRPzZOcEl5YrDuUgHARlSw1yKEGS3ybS/p6FdalO0XcRMurJMykOyr3vWU6l7jezBa8GtFzNiBHanzxXFUr1sWwn6dFJcF3CS5O50oHAaxNCKTYP8RjKmBTUeAEW/9VQ8vVVcUuOQ2ldOEvQscwIgdVN0kizvF4amAf58W14zoPgXIWStvtHaifTmt0ka6rD8ZTOEItHlmeG0sWL0y1il6Lep6iueCK+9pXIgWnrwE8P8Vi7QGlB736PX/vLTsXwn7SdsgpKs805QJIoGCUg0W5azbegQztWF/WlMH7Rd6rlpSPpd1Db+7ie0BFM5c1rzX3YX9v93fd61ibgaQVBc8FklX8vZwllQK/yXEWMeEAOrgoSwjI29LBPaxAV+mQBG5M6la/6xdjkY3xWHbVShuPZDZfydHRSg6mMzmeHcuDz+/JYjmRSzdekfNXbshqtC1qHuqpA6PZiXz89hvy4LMPLP2SBKsJLbtal7e7J1vbu7KxvS97F2/I5pkrstQuKCaUarcFdxWxiNcHjhN9S81cEgHr41Lw0dSlbdiDRbW6KoiFOCibz3vDNVp0Of0u24x5O7VKXFVAgb/KsDNgHsKmI8YhC6yfixNVCoxq4BTx5vp8WKalMDfcKCD4kviuz46z0iDHGouu1LEZgHGv4HZ41nqGuGmEWCMpsZi+/xy7W4dFo15LYfdnuIvSLzZGiJZhpbsGgIvMxjQVt2rwX+dhyA2k1ZDW3rrCtWbEV9nFqBMu4txdSWyWkBZKUdoY9K/joavV9gjX1hBUvx9Yyi6pCMKvy47jtZDYzWvjuR0WPgvovDt7Qm080HprJk23wtkloH2LCaacpGcBtbyh2CbtNMoDHpSubB+BKwwUqOFJB0hkHH59AWD90OqoZhQVxxLXNgnPZArSs0v3XIoK0EUnqPIrrK8ybm3qkRmh5Bc+uz4IvGJ5GB4747cBHvBKDR1DOGTxVmlUszOZH6LvqEDnIoNrB7AjjxPoumvMswTlQQGYSZRm0eniGCo3QoN1MW42Ws9ATQjRtmCrkUznmla5J+PtXZnNDuXTW+/LcraQ5268LBeuv2xAt7S2LQsZz2by+Ydvy6cfviXz+ZERjIKVxui008rZ/TOyrQC6sy+7F16UrXPXzaJLZtAXq6VZrLRwRSGwWqR43ufMYlogLCjbADuz3QnVCAPkUztt9xaZrW+xEqsLgg7AypsJUK5x+enWRZaVpBV3+1HrhdaMdxFMhjTCdG36c58FdKm5Ortyfq6lpduqnbeTJu81x0IhMGsP1nM1apb0c4/PAUycaturB5QGEndvBTWukRA7sKQw95pgwIGFAMMC+y5kX1MPmPua9O47kpTJHeyPX0WwK+6+XvjHOiBjbKB8hEBTnAvpZfANhYTNDDL7GO4xF+rIHoZVCbFQZlQsswFsrTvSrDnG70udQs/Pi8wsbKMNurNo9ROeq3BuCGXd3ev8BPI4BeiMjzuCSz4k0AGOSgKMn2Ti1kC9v1p0Acg1tT+IiN/SyUmAcMUjQZJCNuVU9aAAIhFW43jCtRB7TRAwXgurrlhdURfIJCeo7SWZxOQarDmT78Wk9ueDNwO9uPb8ACVi4DWvGHOYBw6Hmd7vprkzaxlEcXO6swOlSyENUNZhS8EqbP+SVlnuQLpzmbxSZYMbE3hOkVWjP1SgAyqSaYiC6qJZzkUW85XM9KeeGGCuxj0Zb52VzcmOTDbGsjg5kNvvvS3Hh0/kuRdelOde/IbIWIFOCWwpk+VCHnx6S269848yO3lsAURNetnc3JDdvT05s7NrReibu2dk5/wLsnPheVlt7IBddBl55Hsn0NFiho3JqzaDK+OHAnQIUeNb92H1Fhz8cxEPJIBw41pNlCnV3v4svHgDAryCJLClLSrnmMCQ3mOS40vCqdrUOrhhXgUIQszZmHK8/mxthV2ZMi2a6n7h2E3bQlaUu4LWBVZYuaV1mGdOIeoSKcata6SfC2fSQWMArWd2thZTParHcSlbAPF5vjWq2CUtBdCxVRSLouEe9TWnRu8Ww5q9kcZWsC/ULAjZVBgwhEbwBl2VCQfOhauGXgG8rHatiTiZA4+VNeCziMMWNy+eEGMtfvx0w3YX+bjpwuZA4WXR7+AeC6WtCBq4DSDM28SNMgiPmwG0aXGTNvy7niLq3fl70i+az0fsrJaXtPHoytuDLkfEx0wxZdkJJuvhvLYI/jSr1fEfCid4NcZLmkaBdCRbIiEqBH5RGqu6uWZJQQkpSZu2Fb2KWuWT8ysUDyggDh7OT02XIMbZu22w+lEaTpFVmiDloaPcS5u/nkbAOrvekuPfTQwvS1oaRbicWsAuKqM/+Is/X7H3WdX69RTvuZ7gfTKXmSLCZE+29s7J9u4Z2djeFZlsIZFgJaPZTD67+Z589eVncva5C/L8K9+R8dYZWenJ4Apqq5EcPPhM3nvzZzI9uG89MFUz1AxOdV3u7+xaXZ4C3fa567J36YaMNMYHceJJqsWFaRKk1HZpKUJnW6Rlggw4go+sRM9GN8KEdso9onWnAc7azLhhxBpnKSKN76uAWMEirS8HFhPU6J3JEwrscwyXRxCF66yzhup7eoD3fYRvGn5/FxaN88CK//tkFKe/vLfSBImGWpm7JHOXQiCxoTHWhz58av/6cYBfEQ75LoBiDXsVTZtWS8TBwFAEulyqdHdYGyDUBdJ+S/CjnYdPOia19aBxZXtHIeDWnesoa7YtimcBxuVrW3PTi4ql1MdZeg9ACc7nnQ0bAEQS4IInmERSgJHKbehXrFu1edRnJOwU3xXRyK71hBwn3BCoKrfo06oZmRRwkHGNNm48jTUpp5G45WopBPZ97xgYhrpMaQmPC9vR2V60XYMq/zofZpZvDy5ucBavQDeAtTnB8l73yniuQsr81tKpFh0tx7burewTlWIcsxYyDVZ1BR5L7bPxZ6MKB28NR4yjELuKVAc4d2FS6TPKqPHgIl74PuUOShk7BigXc23bVO4qRrnxWOJy9e+BZJPYr3IdPwtZ9od/9qfgUydwLbSbzRZW63Y83ZDRxrZsnzkrW7tnZXN7X8aWJKIJKjDjFdFXK3l67zP59PY7srG9kusvvyZnLjwvi9GGkdZElnL89IG888ufydFXdw3oFGP0ANfdnW3Z29X+mTuytbcv+xeuy+6FGyKbZ2TJ3okrr/sJzwaBzsxv5yiPkxVpUhq5GiGBuI0x7fwhI/VkrBAsyNIslk4PdAQScnsAGjRaHx78JFRvral1Wk/6cZwgbg/K75wJ6+nlZEwyF5h94ARufy9dek55CbhVaGkpycRcqkzMMWJGTRGFA8HfCAbBXQKaC3cnXdMQy3i4E84UKdC5lmypNUDtsRrFXguLMIQFXb+NBeQZrHwfRSYFhglLWHpDNVJrxbNhWWTySIAkp25rzTdxNToaoisPk22ADgCnexCx55LNa6KMQsYkPIAoXPeMB/pWeIwC42Dfx7gPgAGXs2nmxHYCTCiEuTONZTKAMjYiApfxGpS5CN4kX0b8DN/RK0AwA1fiIOYiOSN7OsfVKpLA+XCz1gSLGueni5/KXBuSsKdgAUO56Tp8+Ht9H04F2eq647437m1XDmg5pUJbnhpr6n1FaQVSiJMEKWKMV2sqeYBK4cFaWAUe4h7YjEqSXAVm64QU4NPa1f5KV3m5Knata1NRS0fZZK5PKh3k3zJudbnyfEPnN78oPY08RqvucQuOVP7DA6WnFywXHmicL1dyPFWQW8l4c1c2ds7Lzu4Z2dzdEdnYMsgKTKa2raVpOqPZkXxy8y05ePylXLx8Ra7e+Iasts/IaqVF5ytZHj+Rd996XR59fktWy5kFlTe1SfT2juwq0O1sy5nzF+Ty1RdlsndNZhPtjgI/hgIdOhx4ckrWOOUBjk500XoLAbM0yXXB2lZb2di2bWBt4qJq4Pijdz8GHZV4QLqLUss3QgLw8rl0S6bmUeIt4bIsUrxwVAp7ug87hmOSRGHQACc8RwXrZDyWjYk3BTBhulzKHE247Xw/v8njBANAVwVgdVn2sSUOfcg1VNewiLAG7OoqpLJTzb2UJAQGskd1MkL8RsYkIcqFrCcMQVw2sUh301L+uZBDyAKOBWTFlbgWFR3XryILIWJqRifI+iPIqTs/XEo82gaJAFbWHFbd6XWdVJl9zzJNINY+2grWSKPWoZ4isgcsyyI/PT5XAqJp+XJ/vDzIUTikWryMgrFSMNfO16hVGBvQPRVmTCzatw4gFMJ9ohVS+ynwS4G7K8JpgdAyIL8OAR2Fa4YIyNOFskNRWA8TgOFCeaTXRn8aXVRXMCkVoEvs9TWrYN6+u7HAcB2btLtV6/hdvUT6fqtxg6IbCtLA+lPpCcWFYF2AnyAYzbThGdKxG6Us/cR67qIp33Cd8pWMOa7vSwKe3c9Qy4/++M9WR0dTmc2WMluOZbS5K1t752V776xsaiH3ZEPbodgQfPD6v4ruHpcyt6LR8Fwe3/9U7n70gWg1/uVrL8j5qy/KanPf9eLpkdx6502598l7slocy2i8lM3JhpUq7O5uy87ujpw7f0GuPH9DJvtX5WS1J3OrnfN3EOjWGCLwhIXeuMKYC6RT3EK+kbB6KpjRClPNCfPs3Rk90PVMR4E5pOhZpLGMo6Y507/P99HNSc2xd4X0QFeTiOhyqevkDGOoFWtCoFOrTn83a06PaYJLhyKXFgxb+tQQST//HH/LAVXzrgxEvZD+/+YuxkOGXIIlsWPdTUS/PZvzIsYLqYfSWY+pFnc4Net6NNCQC4p7ksyubm5fWQomfVU9uolJAbYDHHsIFE/a0c8nk5FlNtu68sipEC4QNjDBqhDkc+v6hcumKGlph9Cd6vTgwBK2Krmm++l/VsHS7ldq3nU8jjP+5oGtTB4t1kB4ESrQldEkoPSSdl0xDMC3KfZWmGZhOl/oV5FFbCJuGXHOSgc5/3zW+nj6tcQah9lGT3fyI/nW8ax2PUHiGONcJXbF2Tv/QDZ3Vh1lS923os95vA7KhNEmmhMbTRRw8iPcAD7r02s2gs+vfM/fYxxFKbTPGH81xQ5JKHB5hyXXzx171yes1L9jDP/j//wnq+PpypI/tvbVglMXpR7Do51P3JFgIGcxJVTyG+0q4ao4nLhJvVrIcnYkX3x2Wx7d/US2Njfk8vUbcvaygt2OjBZT+ezDt+VjzbycHpqVpxadxua2t/1EhLPnz8mV51+Q7bPX5Xi1L/ORZnYS6LSmLjUyZyZEt4htjbsATKxjL4RDi8+PD+mC0Xatcaa3HCunOvSgWYWWPd9iNyUBoMZcUBSeQFcEXjjl/A2Mzenaezd4/3xYk20FiDNcGy6ig2TISp3o/kGw1ibN+lkNFrtLMwPo8I2WLiJwdA5lFhZX1+AcIGDtXDFfet8vgkJBVuc9WLFuKjXxGgrSkCcA93SBZi/LqsRUQdYI6YGxJ8OGmCkC3DfLrENbVzhKiYqYor0brl4aLPpzopnIE7+PssTFqSsiplU3sbp03QSI0D1GumEU1tDYP3Q3sz836xxbN1BKrhTovbB6loXOdRhSFgiYQ3RNrnULENZcA3KE6/Weri0gsZgdli2OFWrdjenhCSUAe2PxouJqrHOvAONzyLyKsPwR/6LsIRiyeVpViuLZnfwIZQU0QGWqogoViXadS/cyKkY43oZrbzQKKzEUeGhspN+abVvlg7FFCRGEbCxudX3GWpNv9eyxn6qDCzTEbBuo81jQdXmKYhXrBc9eDYNwzfr9Gv0P/8v/ttrUGrY9dVXumAWnwWXdELXaXP6AQxXogLxmaS0BgvZCj5WdHB7I/c9uy+HDe7K5MZGLV1+UM5euW2/Me5/elo/efUNmJweyWs4N6HZ3d63f5dbWppw9e1YuX78q+xdflJPVGZmPtgAezqQuHqgv+O9pZRbWLDVhjMX0WpfxUHjn8plcfJrxQ8K5t1yaZxcNOpYOG5pMvB4XCEYopzH7ZlXbLLU9Hxc1WGjL3eVDFhdg06wQO1wXYF61oD57kYFoY5IyqQTRog13oMxRVmWjMqrRjWsJrlkzxgIJYjtcUs+DCgB0nE9yDc5dhKbq2+HrZMsTMRwIQufaqIVqhEhXqJ7r2WWvNhMCgJjQwHFX5kLM/RoCOt8Pj9MZ0KWGE+nYqlBr5mtxqIVik2EjuBKLgmRuaMSpQ4GAQDcoTh2jzqQD1UyjT6HajbUobVVstHuUdmUV9s2LO+sY2gOUn0rkrQVXx0W+8XR4uInXLDoc4EqLhrFRAAsoo6nlakFuwIKMHBbQXJfyX12H5PkEujb2VUGJUjh1L2QCl6xI1xKh6IZZxSxcf3YDiGC99DIgSaqUrHCPavG1j4uyiIzlIyQYx7rHWvq+VXd6z2ucrwFdUTI55nrMmvOzc0IYGnQ3l0SWUBb+p//1/1xZg2Y7SdUkgVs0BnRuTdXFs3pDWDyirk5t4DxxF8ByYWXycnL0VB7fuyNPHn5mjHvu4mU5f+GqnBwfyq133pDjoycGdHo6gh/kuuWnl5/Zl0tXL8u5Sy/KdHRBZrItSzOnoYFCO3GpldacC8sEhNBQunqpTECgJcSDIUEAPUgVoR3PHHCb9cDnMrq1PkPrKRKAQ/Znp+u1unhasMo6HQIxGZoJlT3rVZdlHZO+kRYmCcwIim3flGgjndgJKpUMzKZgbY4HIyqZl3ovCbfVuuFSpYWDx7rQpvWhz/N+dkGZ1EYL0IcAohZolgvJglI/mZH6gwt+uuT8ezKH09k6bTljwRooSQncR+6/fqWZqlaHGha+Y557z7ORgGnRXUIKBbxnl/pYGN9oxhjEhT3CsysfwIgLPuF4WvCunoMUpA199IhE5QTu26SSAkggaBea2AOAeSo2SUxr8MH545J15bMqK4SEVJoiHjoIdLQasybN9gHuzAoOrZXA2LVRTHoWXNIXJTQXrKjTWcdm3VGSn+r7qgLNOfeWSlWGc30ZM/Y3FswAQnkpCEGX71EMUK8Cg9VVxW7cg3CVpqLipQEOPpa0YUQe8bHW3RDnl8bKQBmlZZaxaOQaoqi+yhCuh9e3ureP4MryiMojox/99G8Rv2wtB2dSaOrsJKFCcAJfvFpYy4lZf4vxwqyjxRwnAqxWMjt5Kk8efCaP738mq8VU9vfOyObGhnx+92M5PHhkcb7tDT/uR+vpFOg0TnfxuQty8crLMhtfktlqWxbqAtJN4enklFAkWqPTZI0hCywET7SCSBefZT56xZWBvSceFLvxlPZg8UyAGjc9iKYAnX/mZJCAmcSdDab9sx7o1u+tLAPhxNqRcIsVBisATlGvIMBG3Y2mRysXvKrziq7l6wps61KFsKPVEK5asH3vVqAArUoEVMKw8jxlwltu2W/WgLWuWKVbaNG5tJHZ5gubLlZaOL4OVDQyBtWMlesXig8LxilUqXTVWjkf8VK0WXoW6AcmGailhUnr2tYicldc5bYWT7BGWZbRC+AArorgHF4EAFyom33pmk7jI8n18VH6GiQdrZ8354JIXXwxL9iuLrsg/EpaefInE83wAvCHc0nxVVT+g19wiMdd4Jd6huIdMIk16Lr0d/uSZ0s3Kh0GYbR2Wf9pdWn6PIY5sE7F90KVbA1kSJedqGXii7sDMxEkV3X4N9sfmCXmUDM6y9IgriU2MzwDJAvOjVnXRkOM0RUlv1pU9g6rd+PaDUymAzrSkhPz+lyMflCjy69ZoO56AzKPB1zJUVhWEnV6oLN5/eiv/r1XLhTpqnE3K94bLeLkKetKAsvKGUWFj1dIWMcMXWB1ZUYLiZUsZidy/Pi+PH34mUwPH8tIXZvTI5kePZHRamGnIKir1I7qmYys7+WFSxfl8rUbsty8LMerPSsxsEQUE25ozko/jcunLEwsAj00xQ6ovAsI43bkeM/hMcEM5g9tJfYxAbCCWt223oqrApx83FpxKXyd4fxl4ZUsSjGFUF6Qzjp7rx2n5ZaDxVO7bDmKNH6u7/BYLjUxciEcAiiI4iGJ7v3xAdEC8juyOwizFgOGI/EipIUTbRFk1EiT/JA1xmfbwmX2IBvfuiu7+N2KoLHn87gbDiYMM5pTHqM17Z3rZXEFD4RnTCKt2QQTzJzWHrLV0lpBir8x78IyjAlgul7aQk+7AlkXCM14tvsnrmiFUoR1NncKnJXRncLfT1incMRuwFWHMVa3HPabpToep0aVKtbJfiSRIhazDnp0F1FIk1SZocrxhQVftTfsbZlETIhu2SoPh4Ctt3AILiH4AfgxThsoTMJgWhIFhDYTYrhmRYZH3Le4ufm4cCWXQQOT1yy76tGoc6ifNzJlABioCXHUsWbMFXC/BP63GxScJSnWUq4NKuGlftWPc6NhQGqDThqudlcm/dSIdIjQzVirH6hcGHebu5LWrStYOka6KwPs4K50oMUc3Y/q5MSfqmLWeP+P/upv7ZgeFk/rhZHkXNJMzc/vHAWNWs8QctemCQX65yGYKNjHi4VMjx/J8ZMH8vTJAzl++kiWJ09kIp7hN1+KW3WTsQHeuQvn5dLV52Wyd0WOl+esG8tqjMP16DyDL91N0erya7WLSkjJLIqMKlAyvZsLFIKMwp/MT426aImnHeraAhaBC+DT0BzGjZq+NZCkDVNqqgh2tsWkhND2aWlD4td4A6wEByUcmxkpyG2ii5v/SnBZe2SYB2Jac18SH9esHqcV6CIB4tWdoPOovvgq0IzMYr34C0GZYAywI9gy3Af8qw5X5uA6fvuo3HXoWZNehql7MrLU5nTV5LvrHkWsJTQGFy4syrfkGrOGZzIZLWR7Yywbm5tWzrG9iZdGAgAAIABJREFUOTEXkWZQ639ez+nv1mVW8LN1YTcKKy0wE8yBB0XGxPleFvbCNJK2KEELsNN6sfUuexm801jjKYKdHlz5iRUKF6M/yaKJA5p/L9SLnKoyPn4fArrmwiiIhxJleIYd1wJqoHCqdIOI5PBblOXTLMdQMAp4V7oenET5sFfCqTiHkOaaYTyu0OXYqrfBFaNBNMxOLTSkODfwSZBDmQdp3ECoAXokkqw0Tuz8Z9dauUpJPIHXZB3QU4Xp5+vyF2fHGc84SOrzA9AQf9N36z+NVbO0ZWj+dvSc8g1aII1+/Jd/Yzxpm4qsn9oeJjd+nJ0OLDuQeOrWEfjaiUUFJTMATaQsZTWbyvT4iXx17yN5/MXHMpGZpbOfzBeytb0lu1ubZtHtnzsrl69dl60z1wzoLPOyCmWCnE4YGmlYXx2FDQOdPi5LJVrhWoAJc6rgl+6BpIDKGD3hNIwSrle/Kr4rVhxBpApUm1sBu0rYBHpP2HBtNfYSg/Eem9XV4BmVawo2hZzpYiqgIBYAqFRcWlWim0udV2FSF6JOoJ6h7EzEZMRQBrtBnVba5WwG3b0IgFq0TBCwtbZ4I72hZLjqnk43rscWWLDaCpDYFwbx9eGsLcgIYtiWbk3MZH9zJTeuXZKrVy/J1vaGbG5ElSIyouxERQNY/W82X1rThpPpXI6Pp3J4fCJPj2ZyfLyUuaqpLAUoClll9soPTmeoY8MeNDTNLENaAfw7kI9i3aVRZMdCOvVAVgHyNKDzWzOh5xQ53QDdswDTrVDEynCXKQ/cvgBCrgNODAC0mwVSvBWEfF/eARBhRmbn3lsH8DarmxPqgc4+D0vEr+I1plCHNyXdmqeB22my0OQzgEnfxdrZHsxTLhUnn95raf8OHI2ijTWgItyJ4JB19AL1dJrXo3l0cUHqtdlBKV3E9jnNxW57UllA6wsmlP3BX/6NSR13R/IMOLi+lEBYz+NuVBcbuima+Y9AhyFvBGTVjbawRWVNlj3Xjv+ZG9Bpc+fF0SM7l04Jcnt3S/Z3tmVra0f29vfl8rVrsn/heTlZnZPZaiN66FnKdkX6AatkncnTtdlvwhqgRMIA6ljq8z145LZACOQsJE5vD6yFHklyaXE/3Cjh3gNogEHZJYNMl5mQBWqsdxvvI6+UYLKmrMOKI9H0lmNlKp8Xj+FpIQ1KcSxhr7ENab+pBITEKeUSSbhDnerDBVZcFI07yLSODmiJxs5ernzBMkzLslHv0/8bM3N4renU/CoAIpgLCkM5pZ6r5nJLvSNTObe9lN/+zivyrW++IlvbXrfoliRpxbqOey2jCpPFUqbzhUynCzlRwJst5N6Dx3Lroy/k4ePjsEgd6tOiqoK0VcCGgc5WCfRXplCEE808TDhcUdU2ymxMPi8pEl4Ggk+HaA52kCNDEhKf5b6fHr9qQYlKWhWjFbKgJNmDkcmNEoFkW3dtt0AHZbJYsf2wTxfkrUXGtaK8UnpLAyPLeWIfQdO2ogDlHoSd5PqSKZ+CpzTAi0SLDqZuFVX5vjTxTb5bwTgsJFsGqJtUtooV2ma/JI+mctOuWjMfWG7uEkc9nS9WU64QtG/u1FYBCLADJtkaO9Apk0Gkmibnrkw7l26ibbywuEgA0ZZfmmlplpGF99BZwybv2rP3A/RyBI3dGdCNVnLw6Av5+P1fyuHDz2W5mNlpCDs7W7K3q0C3bU2eLzx3Rc4/94JM5bzMlltmPtJS4dHskRnUZUGScMjAvUAe0ng4/gABEAWLGUw0lrKPWlTcW4QetmGtV4JF2hGte8SezZMVVPceuN/eEYRUng0TxvEpXY0ZN/OenVwzNeWbWF8ngOw9ZG640UiSpgGeIrBCYPL7EFCwmorAIGCSKf1nOM2CA3QsrCar8rHXH6qF6+sE7dg81IhUhKsGxd2MxVozAgS6a80iLGCPSQALS2skLKPTPTOQOeeq4ar6uDiWc9sL+b3f/oZ879tft0OLvQmC77vPh0ksWAf349gpId77byR3v/xK/vHNm/Lx3UcyX6iWmVEp7svpygZj0n5lC4KITcPyrSLI6aFo9r1Fl/1HOnlf/KAlI7HuVbXo0mkaUI1x9gKxloS037VgaERV5G2rtNXkNbqw13DWHsg+ZWWExVXYW5mnCXLHn1z7oftsX4p10ljDjeWYhGZH59geUT6Qf5OO4KOCx41xbZSg1L1NzmvWnrRiinLUg8LKL/F2mzt8B7GLxSfte894Xq623UXdE7o/906/MwsSNcV1j/x9bmVSpqc1BxiE69++//Ff/a37kVSzoURXoLOjZbRsYGIp/tYU1whd+yOqXEVzzwJ0xnw6GRUwFkfI5rfUNI4OHstnH7wpT+5/bN1UFLC2tBXYrtbSaYeUXblw8ZKcv/q8zCcXZbbasYSUEA4MMhfa7UEt/y5M2hHbOkCVjMgqICuQ0ggrK05BVVnU3g8thD9NYIQFwiAtLQLYG8UlFmBJl2cYgKhVQTKJ1wJ6fAfZGfmecB/6YpnFACuVvSndHZUDg+Myjg7mOrU2wZpYSEu3PCu2yH5J5qCrKICzYzKfkZJG4fxelPaIVzcAjGNAZ+sO9y9c7larpoocT5wAE3toIGNjxkwRQ8OgYKn562ogEVl7MS5X7LSJwvmdufyr33lNfuvbr1p2sSdxoQFDHB/lItcfif6AY3XbuzT68uFT+fkvb8r7H30p01noPZ6m0/FCFTTGN2VM/K6CnXkLggRoDfEDTBPCtDT8agyKAFvQva1dyNt1F14KpW4CdAGX/U1hq/MOaRgCrhGsXI7KbPZZRGkbK63JOw1yK8HeUA653z4GOM/WGGFI6NIiGlJEmgdUPizaHez+iJMTiexdVMKxLlUe+fdOU8gt81tL4+eqfPgMcb1LjDa2bmExJvA4T5MdwhjC/co4npuctX3WmabKG0y+rovTRSopBrAD2Zb29lIvx3lUZaP5/vd/+je2q+Ol5lrm8csqCCaWLTaROTMbDSFRTO7OzlB6aH6GVVAo34W9E/v06EA+//AteXTvtoyXMwM6FQjbW1uyvbMjOzt7cv7Seblw9QVZbCrQeealBpdrFwfnJ1gZfVFmuCBzoxwMUnASSOI59TucarAmZ839CB2pmOwBrCFFkmBYh2XXdMKEBEvacIB0q8RdlUj3HSIIc0v6e5yIXakgU1B8sEWbaUXQwK39VxEkZrng76WlJ3t2FS3aRpCcAjBNkXlVr2PsCDiHKxJ/n/I8/dgtus4CLppxFdpB4CXQvmQhHRUI1HEp0HlhdnUnJXh4Mg41WJaGlGvtxVRDsV7YCz9SyvdCT4ZanhzIuZ2F/Ksffku+861XZLIxsWQvb7tEa55+M/ZchVJg8Wmvr3v8dCqv//qO/Or9T+XoeIHsVQiaooytSV5bPxfyLoTzigC7AgNr99P9C8szhCGWgI/rPSU2g9LpY2hclBktb7qg663OZM/h5AsXuKAXmg4Yg/+oEV9/B8RSyBUaF6mUwW5eo9FySsNQDK8o1VXm9PJnaE0aXiNQISO83l8F/ZCin/sNxYUhS+MFz4usINf/3piXBBUAna4cOolSt45awuoirWM0aEGZWqWVqhj0Fj/vZ+Z3XZteoeB3ffsvygWvo9N/CnTW98o31yw6q5nTo1NhlkJQj1d6+OqCyxVMFC6zWg+SnOBp/bMjuXf7bbn/6QeyXBxbZw61ELUzihaP72xvy7mLF+TStRdFti/K8XJPFrLhwr/ECyEBIaCH65QGAjANbYXV1GUuOZMV8wtM5CCe4p+EZ23FTG6lFKFcoALkmlJNgAABwgmlz/b+i/4cFq0y2bUbeBcrpHQH87KvZkBVnvOkz7EEFTIvAr65niVTrsCmCX4KdwpNWozMrizCkGtjmAehGEkkLgWdbiBtuHKxutUCjsurSyw9Nj6V0hIKT/ZQBu7BIOjpYY1fapO5d84cmnmJZ0I4YDlaN4HFrpHcwD2ES0iBbnF8IGfVdfnD1+TbrynQuULppSxaI9qm3JiBR5dQJIaM5fB4If/03ifyxlt35OnhSdQkU7CEF8EGmfFLpxtq6VQcKOy4B409xjvgUk93WMp7KHudu60RxDQ1Snp6L9irpUahFgCEl/XX5HVJQykAXYBDBYmpB23jwjprs/YbEunXxAV0tZpDsaS6Q/lBhRsuszpWfQfPQDQ7C+RWMTStXOwH6JfKK93s7RqU9lngKkqZ5EGCnStUtqadK9W71cFwAP1WJSb7TeYRW7GfoYWkfPMOKG3zBSeJIiMLbXBMaxaxFyr4IbKFr5s97mLV1ZJzhXUpox//9G/NRmNQ2IW/D0g9J3qhpnIyEUTf5UDXV9+7Set8mpZTZAHaQHWBp/Lw0w/k89tvW1E5q/F31KLb3rQMzPMXLsilKy/Kxt5lOV7uyky2bIrRp5JM4B8i4bAFuyE3wbM+S4YC4ZN4ebROZO1ho4p1RssyhU3L0r31aCxawNUVC8RtmByAfpNBbLWMonjRKMt7DYw1h/4e79DBM9n01AI+1zSg4szxJMIq+JIwmQFVCTwBg6TXadxWA1aFB6wV+lJg/YS12zNDkpLTFwVEuGxbC8B5ge9ITHKXi0tmNu9t6YGxz3SJaA2cYxh6QtaYhg2E6f4cg9Mo+4dqCcHs+Kmc3ZrL7/32N+Vb33wZFp3zyUhPK2AT5x4F1PXvVG9dGk5mS3nr5mfyszc/lMdPjgF0KGhmTLgDnvpIGyHXLtQMV2SrEKcQJc0OldHwuVjOfuQAmKznrO6kenHPj73FMvzg/LRmgLo7nALdaQDSiJGZwVIH71oTMjRotZmjLQpREol7rO2ErLQ5WvKRa3aNK49ue3uEw9bwv+TEXAscwEx5C/lqafetKIqnn3YQK2VOlT22v/acyGPGc8i1zg+1sbK26KpsWefCXp61K8rQvlZA099rK8IAPUgmL7shT7dv5lz00xrX7MHOCsYpDPW5ypwGcsrDWEgeiaDHbTh7jxzoogaMXV+A4DR1y36m224pTzXz8uZbcnTw0BpFqyWzvbkpW1sbsr2jQHdRLj73vOycvWJF4wp0NdbQMAgKpKmp8LshzaEnriEA8g0gQYYsy4woZPvV9xDoWpsu38b31J8UKBBlkcBibybY0fLqiqxpkTV6uB0+6//cinSS4z+219FnN25L+rnxXnUjF50rLa8yBhq81NB8LcikvauPGWQ6pswR9Dozeg8cJHv2jz0kRhHoPPX2dDlYs1eaq/xBtfVZ2SVn8C4e4AyTIFgtDucbMqHTDRtiq2tUFQpV5s5uzuRf/nfflNe++ZIVigfQmgsV8edUsmMTLbvZ9nEs89VI3r11T/7hnz6Q+18dQFuGlQBhS94MIY01ciGcmj95sY/v9QtK4dMDUtB+AdbeBWVuSwriU/ZjSPH8TcGOeQ51LFTRGjUNlrx330hlPBI4Cr37u1sXZ8BSA3SszaOSkCahl/qw3GpYOPdA58NCkXShP8pluhqpwHm3U/IcOIdAwPq22PueVaAsgqd8jzu+ND4oxkqJhRnowWEwtFdo6RGu9R4RK8hWGUi51xSIV5mCpJMhGR6gFmANFkKmqBluv6+dUUona3W3mOtsrJ1RgOYIkHuczGuArAuHWlPQNKhF2EvVRampqDwdoMRNxqOlHDy8K5+8/5Y8ffS5jEYL2RiNTQBoKzB1X547f14uX7kuexeuyYnsy1R2vAYkXDkORJHJGG6OFlycgDJTa4ixuMBVOJBp+Z2RPwmn6HzctNB6u5gERbcJM7wgx5CWs623fq+d6233/WKmoevv5j7GfEhMxgBFHU18ViGDA2nA6JQ1voZkE3dTJg/D0mioKRmfrkcyP/cjLg/BVh/gwoVv8eFkELs2WV5Drs6aZssyukOT1dOKOx394MUsHgte6wxb1Hp8kYyMGXshpQNiiWC618JvYvmLxQFHIvOpx+gM6L5xIyy66MKzFl/zd9ke2bC8xk7j1Dfv3Jf/+sb7cu/+kywuh/VgyikWJlQADio3v5klFVg36tYVhyGlsfKL0x+ESnVfldhn+K3LFtkKcr06heU3BTonI39IcZg13okAKaphxV1H3u0FemtxwVKvBB5Eh30qywZWc9sCqfsW740dZdZjS6UhbxjnKGsZihXXLxKLE4h4CgFFRyQxdzKH+8n3WbuPvliVSZDdvhJM3J0PxYlWZbBPyhZ6z2sTZ3JOzWJK3vOF7S29sFpxsnmuHJK/CNOMqTNUYkIz12j0o5/+nb3LtEEL0TF7bGxApV+oNeCdUXz2HkjPzCRbQPpQ7VeY71Ze4LVv/KcW3PTJA/novV/Jo/sfiyynsjkeG8jp2Wg7O7ty9uy+XLpyVc5eui6z0XmZjXa9uTMkOV2rVT4NaZ0EBjJn1SaGLL7mGQPxNHBVJxJLHlovtKhpWyIKNxICscyHJwmwAN7ikRAAth+mHbOGBfEdUzAc8ozOsMi+N65h5tE6ocymf571KhEng/AOJiP1ZtaesyyPS4ISEQ4iCq+2PyLEYFEPuviRqeYwparQoCCkswdKMxWXClIUjqcpMvV7ApCBb+MOYf/TIS0cbjiTJEWThmFZBQuNTTurUfdgfijnd1fyL37wdQM6s+iKm5ru2Hbs4DMCHdyktz97aED3yeePwqUadnRF/x7ti6JJ4W+0QWFGL0IH8M8CuvpdrEi1mNZs9JJJB6D7Tfar7l1VQH2o5ZQHyJi0TaiMOAFFGnu3NnHiedA9JL9NiqvbKsz2CCZrwZvB2y0lvtbfFR2KRsFpfj9n4Y4/3MXAV7rS2FnIRRTT2WdzDgWAzygeIvNsaP4vlcmBsgkuVT25oPJMjANzrECa/AkviTVOZvJgEBpyG+APokAPwU5Q5ZpwMRGHJV1bJQg6qtQyqIVmTSN+/uO//ntvAWZAR43e3V7a65JxiNBhiwYWHquCojZZ0AePda/BUasdPz6QO+//Sh58fktkfmTv3dL2SBt6Pt2O7O3tyvlLmpDykiw3LslMHOhMtNOyqxtj2nM2am6sl7D2kkB6YVmFpo3fpoDCeAgBgiW+CYLqrZoWLJNBjDGKIE+icAWDY+JP2oDupiRouYVt7uVOAw+LggRes6mTrtAO3AdCemrGXJjbr0mr0beVMS6XVhScLjTZAqtmMIJ5oSUkTEC/CyOJGb8gH3gR7Pl8Ni1YWC+V6TzZp8SHi6ISAgYu+TUcQOGys1HRyqjZ+GoVNy6UFWS69nd4sqcDnSxP5OLeSn74va/JN79+w46uItAhGB5xvVQKqEf6avswRnL3/lP5r2/clA/vfGmtw7DiIfyGFDl3cjFaBXuFrqf0iUR83WmhnxGHkATsdE83MGKVWFg+oeZwDD1xSNns9+bZf2NtinKWhxih1Z0zc5lRCySr4vL3d+V6W4endK84rcMcpXFQrUm92+/I2aZoPt3rQPr08zZzxhXQbG/JxwgNhVXcLRKvC+AMJag+37Pdq9zxcaQrnu35hg4ybZXEOgDcT/BrzILCXfY9SnkiFqf0qcqLZ4Gb3KPLsoI7CCzWh0ktsAiROonYoqdSjn7807/zps7U6nCit22aEgHq6/oFoXaln4cLhM9gJX5x5aRmthKZncgnN9+We5+8L6vpUyMPrS+yOrqdbTuj7syFfXnu+ssy2bkiU9HMS+8eQTpgYorHApLchrREjr2axf1nDa1AuqqWwPfZc3m0BYguXKehEQ/33XQBVNxbjeWX7oMaE3EhgnZdSOel+6AmkyRou3rjiigImK4lurcYJAc8Oc/CJmy5o3RfsItC1HOdfIk612kIjex44fSJUs3Gp8Iay9SSwsLAR9qYgBnAiTl0YbfcXYV8TKUoKTFugCb/phvGRmnWZZvUFEpTUxyLveSz8MKwcjBYI5nVVC7tj+R3vvuKfPPrL1qvS1fW3FL2onFNSqHygfdjLBYGANjff3wsP3vztrzzwWcym7skYY4X+bcXjnWVAqpRV0hXDlZ5sNFBxl7XIYeZwZUOuA+mFNFi7Lp15F60wBl7gH1bt+D8ztbdFTsJNSytNwI8wckpMQGHrvg2BOKqmyvsJbG9c6PbNaTtULI8pAMuXNMXcr3X19Lj1YhbB41muKK/w9YXaLummmFc9szONRx7BYWG3jGfbyoBZpkiNtefWtGDXGNhlsSRBv46g6O3Sm3XgpiDoTIDuQBdleOGU5Yck3FR0od7wYBtf/hXf2fSnIFpxh5cg0h3gwfNy5JiQryOUON/s2I/QBsuNme18XIu9z76QD659WtZHD8SWc3Nxam9Lvd2d+y4nr1zZ+TK9RfttPGT1Z4sRpsRo7MFRDqsy2BnmGeBXDBgCDK684bvpasjnsm4QyGeEKjFTaCLzEy6NRdD2WyOJ08U58oDsCL7Mtg1GpRqOQb/ZVbcelGuLw2TPuAVia41mHeAH54IqyjxIJMKHElxn4ucZt3X3UAcaFpDeRvHi/6JuMQJ1l3jXjjt/5q9LYmCtCx8JPEQpwm8nszslIJkAfvpqqHykIs0F4I2RVj2Jixg5aLBj91n3dfAD40yVMeq1rfM5OK+ONC9Sosuu9sQ6HJ+PofOBrPhPDqcyetv3ZY33/lYTqaIk3T2V4J8VQjaOdp8iJ5YX1vz6r1oJCv3mR+SBjJJpwpMf3zKiqoUB3hRlrWPDC9BfFyTdIrnKMEu6dAnkN4/Kn3uTaEi4Xsc4wvTrCqjnF9e5/cn7RcWbFcKCsqQi5FJKs13IU8Qk8UkfJ3y0bToSOcwhhrgZoIN5817yArVlcnprNEuAJS44icKtHvJxgrM4m7cxVQW4/yEulLFh07lG7kWNl+cjOA7SpkBPg1Rwi5d6b3RK60ZRhfjowFmz/7JX/299UVSJ6WZeBZPcsHiYzZONyBSUzfR3NNSc+uR0eT2JkzPpLp4nijzizz8/I589P4vZXpwX2QxM+Gm7sv93W3Z3tmVvXNn5eq152X/4vNyLPuyHGmJwQQEq+mhOrgQg0ERBJDW2khBWbXE0MC72NrpAJXgeBqoJoOmdZfWbDJcD3TkURYSm4bPBAN7qPcL9QQA0+c8O7YUwmr80wU/2kNVn3dt6UWXhVncRWD2NFmy9QA3g4W3da37tRtaS9KXY7D20OPs2cEhmTzFSyAeRQE8fxRgCboeD/W4pgtv7r+DZ/yD29StOlPPME3cR0u2Y/RoM1GySCst8fmWL7maycUzIr/93ZfltVdvyJa1AIPLFxnOXL+0fv34K3Nc2iJ5Cc3hdCFvvnNHXv/VLTk8wr4h6UHlAg9l9dWEmx+CKzLluIxcmCKmbdauHaUnoy4W1hIO0C5T2NeMihe9D5Uf/ZVYY3arIQDx3ZQ/xarjEIzq4/bejml53IRldOFwqzme03Xn8Cm3oQ2/1vksx+10xWQuRyIaAxhPS14JqPAOsaqGY9En1HIAjpvvrPKKTR9UMHubW89oZoyuzi9+h9LGtH97fuQOhC7Y7GXsXQEhfmaYYPEwgFHNUjYPRsnaToICX3FNC9Hh19Yq9GevW30lNGFb42tvQMeMS/Aqyy9C9v7RT//eygvsSANYI9FPEv5aHsZnRhRTTUGglbC5ORRkdTrULnRACnQHD+/J7XfekINHd0UWXgCr7svdbS0x2JX98+flytVrcv7KSzIbnzGLbiXaPgmCTYU6T8urNWbd73UMlWhirAXkyITVVG8BrejLkb3Xpy2tb+IQs7eAnIkdniyBujpaFsYMXusYH6EDOYWkWwY4MR3eGfetI90/tGxnzgCQoja20QVa49CtoPg0wiqmSvAFPYf2PCCManTRtrIUqNexuFqK+SYC5w4UMCz3GcwjOJRARwWDWjP0YjAtga5JKnHxFoFMWnvGUuHsB+MW66jSi8ZXFegu7K/Monvt6y/a4cO+Z+tx2RR+aP1l0IuEo5HIdDGSt97/WH7+TzflyVPrXBrKqbfl9IA/Rh4CVOdXD2x111xPp1ksPAx0Ot7qNUi6tzvxvF4exJw6i9E8H513hDE9ll/kmhfYeQbQ9bzuoFEhpQVDF4IVyLiftKeLBUJ3pk1UE7LS6q8Cme7MfDLefyrQZXOytDrX+caA2BJd/Oy2BujQ0osyJUAuLCMcoO3MC4+Jl5JFFnFHEJSVlPdtnM6XLRy7WGS3wVqg49mfQZQDln5PI7aeRRlxTGvXxJJMTLmDOgLAtXFT/sEws8/UdWllAkDFXrugYLODnU0dAYqWQKYNlNYDuIxaUiUzG6o+ZzmSk6dfye13X7eel6vpsRU0TyZjO8JkSxNSzp6V69euyXMvfM1agS1GW7JcoemVDgNgYFvY1SBRkPQuTW4a3YUptDOjMzW0KrR9C3une9XEOYZ/3tLzBarXmWUGAaXCUV2TtNYidZ3Zfuo2o+FB9yYLj60m0cepfms98sWJhokaThgh47rWaSYQCyFWweFM1B5vQs3e50Oxm3cxQSQ14z6FxtXRBHCUgnAMiWq5+kHvpwFdEdPQCmhBmQeCTAlVkF4Lo41yEnYFOR+OCzg0v0ShdQJIv1a2f2HRreSHBnQ3ZGOy4Zb6QAJSMjwtujyHUV8/W43l3Q/vyn97/X15+HiaRSJUZpjyCWuIiQWhnK4JdbyxJDp02RCQT0isaSy6HijXuxOdBnKUF9BzyGjRXSh5AwpJ96ohTT+EeycQ8fAAvCrPnQRYf1qyp+GudsdAqITgW4JheDL7hYi4ks8THoUSIqgimxZdLzcq0FBOKW/6KVcEOrdkTrPo9Jm0dGqzeGY/Us6sT8A/SSuOimFxG1r7RzYCq09gPB65AsG5LmPpMh709ERWKK01RlET6EIZWGrTcx6nxaCFyxJFM+voVXth/vgv//1qPHGXYL+4FQjixGZaVFGGUCZZ3BJFyW3WUQHTOqucHMrt996Qh3dvyerkwDZEmV9PX55sbMn23q68cP2aXHv5VZnsXfXmzjLxnD8kPWgfTqszaoq8k4yqSy0JngxJwCmCeV3N7db+j6dxAAAgAElEQVSFYNdrgcHS8bAEwbyWgJZEndo3t8oKja1PIlqyRRmCbrZbE85/mfavJ0BQcOpJ7fpPj3qxDgbsEGEeZYAVQzSnuIcg3Zq5uIxkJMs0jWB8z8yEDwWKUCPkCoGHcMP1aWXnWriSVHKHITFcwy9AXV1hDRm6+zaOiitrWAUi3TChQcKto/CSItYFyVi7A82nsrFYysZ4Q+ZjPYBnJItSGE3hYMNHBvNkOZNLZ8SyLr+lQLfhQOcWHRSaOFm8uKP15AKz6KAUjbQsaCIf3PlC/uH19+SL+4fGgb4mzBRsRWioHhD+DLEb/VW9rZlDnXunwEKpdDbJhCP+TXlB+l7nv7JJdHFFeATJXrT4Mb7ch04J6rT8xqoaSMEfUlTpKh4U9MZoCXLET841eJg6cDce+x4Ey2oDU6R6F6kJZkin4gmp3qX43RIESY/OgsqRdsTSAMC78uZ7bTTM59P6RoODaglWwD2tbyRbhfH0BIOjKC+jGg3qi3F5395s5bW+6kEvHi1zeUdo5HoWi17lW8QQ2agaYQgz3EhbSms/tmQUpudnK5YQVJY57L0Sa/YSmTTBEAjOjSyZkJBTriQjyDhazOXjm7+Se3feldX0SWhWG1bMp+7Lbbl+9bI8/8o3ZPv88zJd7YqsNr2eLg7PguZbk2SK8KvgzXG2DIHekuFWqQkqLWASKP1nmhotNoat1IIENexCWHXdPPaWrhCz6gzwkJlni+3WmfGVAQu0bNaX6bJZp42J/dRr5/M2kGzWPi0ZDtUESko9/ziZnALZjbnSjwFL4JZssVBLp5WYYy0/WVOEs6E0V9bXAgIAmMp9q1tdBWrsK0DEimFJgxGja10gOqdaI+SOl5qY5cA+Ws5lcnIo4y/uytmTQzmztydHO/vyeOecHG/vG9gN/dNPNRnl0r4C3Svy7a+/ZK5LJtvoPWwZFvwWcVda0Lm2emLZR3cfyj+88b58evcrWS41ducxPLdaKzxDIy/JRVQy1gCoaS4Atx0WOt17FPoE6QQ6WyPGCoPWS8JNUaIbZaAX0HBVrMWsYnF6n0qNw60no625u4ayPzPRMLeweBLI91SmXW6XZvFQJHUbsjcR3NJ1fgCd6DLFNaFOV1y7vduQGebWlB1AFye7A8SGHDF0ROjPPkbHbOvaJaiXl1y/atnxAFbHcMb30y5OfRdo9QwQr/Nck9V0SWrrQsoMKA4OoTg504uFQ6HXEXmLMvAClbw/+KnW0a27HYwZzL2CjBYdd+0ZhA4qLmyq3kU5mcxP7cYzGVWwaWPbldy98558+uGvZHH8WJbLucfpJiqsN2Rza1Oee+6SvPjKq7J36YaVGKxWKiS0Ea67+uycu5J00IDHgLbfuwf873acIVCLcAxzOYT7sGCrws7p1q/rXaX9elt2IS00uLU8dbtijm+vCzSUWtgYOSjfKy26n+B4Fz3BXd2XWYviY6I305gOSk4+BuwawhsuB2RFpWbMcgZAYwlwrbmWbJlpsbV+Zi8fANE22i5Wr1qD0Orq6tc9TesQoM9aL2+p4hBeExGQjBJgB5eH89NSxquFTLR5+fRQjj++LdN335ILB4/k/LlzMrv6gpy89JqcXLwmU11v/GsVKc2ZUqAbmetSLTptjGAKHxQUZuhW0PYEo8x6dl3EUlPk8wcH8rN/uikf3v7C2oI5vAEaTA0OVcXnOgB0fVawWRk2/jxho43XUtRgDzP5No7NqVhPICV/VaW4AToIeX81j1RqLfbKU30iR30WeT/5t20IUGmjUUqQ1k+e6J/ZP9f/ds+K/R4elnKigYEP3PTF0grh3HlSqLdXWq5WFsdrnarsnY4CsbcA1N6LZHMB7/VAR0PUc97Sm8d36We1v6V+HhZeKMweM6zNB+wMU2ZPdgZIs/cDyuHQ3nlSCWqa67yJOgzSgbdNGUA3mmrlmkXXEGYDeglgHgTtiJCLFEWGTKrg4mX2pW57WIVqrchKHt37RG6/+4ZlXi6XmpDi/QFVUG9sbcr5C+fkxZdflvNXXpbZ+KwsZdsdpuqxtOQM79OGyLCDiglDiMKI5bE+pcbGHKB78AP5Qi5n0oBvUlqt64zlgoKbWZ87VALQEDWSTXh8jLflgYZOhgEFNnuFPn0Umjp1dWPq+o3s0ECN0y1kqR0CwqXoViwcC5AxXeyM2bRg5qSCiHril1y/YHw8PNPLER/E+L2wv1jLuWwhf+x7joHuFmJl4LqzarN/dIchKce1VbZS876U0fiVaqFhGk4rQITSXILKQCeHsnH4SBZffCpfvfu2HHx0U3ZPjmTvzAXZ+vp3ZPv7/0KWz103NyYVgOoOU2oYo7yAMbrNzc1wXeou1KbOsbdIFcpV4uaP5cHjY/nFmx/K2x98JnMoeq68lAlRebOEARaMF6u9zzIGPdgV3Jsuq5ubQwHJ7MwwfpLl3PkIAduCXpdUwPhVuZ7uvuAjfkfL65/TMSEMYwm6Fnd1HpbsRGUB554VIoQoSJ52nnevFEtGORzSodsCVBtI3LmTuUucEGNsRWZF/Ss9OJCn7jDG1NBXuGY5xuATvAh0tLR8ObObUrXuqzJAOojEPGT1GsBSWRzI2GYsMHm8kxFcsFJe4CIDyhQIjNQaxeO9kkqgw4IGKAfgoSsKFWy16NaArghVIqoFMEuhKbUAM6stYzOzyAggFaFDU1BhM9LMy5WcPHogN3/9j3L0+K4sV9qRHUCnvS83N2Vnf09efPmGXH3hazIbX5Cl+CGs6pQerybutjHia/tAEqzsJ4L+3Jxw+XWZZ73Gx+tai6FQUlmj9U/bT3x98zP9OwreAWn2mbksvYzD19ez7mCxh9WXzyMDZUNYWx47/oXu6KXF6xykTbQWGzbHFG4EjLP2LrWxwD11qmYcFptTYAAdJ85JDCxWr2z4pXSfVpcUxSwmE1Y7lBZmkzJJR+O3pnIrvYVIitRlKi4B/NCMHTOWsjp8LNPPP5InH7wtjz/8QBaPH5s7efu55+Xi938o+6/9liz3z7mXoYJE0IYXjF/Qzijf/Zo1dVaLzuNucM92pxekFcS6rho7F3l6NJN//PVt+eXbH8tUD4qEAtooI7B8U5/IrNPgw0KQsaoDcR6uja1e7CW1jZqp6QI0bGdaaNiL9Iq08N1bMQFEXQmAv/50lAurhFo/lKUG/vv78SVLOVzUgpZKNl9PsgS6OpoGJPrskGrBwaER8h7jZVlwKg7sMEIvTuspq8pinWPj3IW71OQFaLsCG2mwWnS9NyZ6W5amys27O5rp5YP/TcAfkDdxv6tkiGxBWWp7X1bacBHhmff6s2bKm6yvlp2u/x/+9O9tJEGI0E2DYFUsuO+hjBKuBlpE5hMFkcOVSeFITTciCDoCFcIaaj86kJtv/UIeP/jYgE6vtQbP6n6bTGRT43QvviDPv/yqtQKbr3ZlaVkXqgWhKyc0lFhKapJkORu2Ews7Y+dmJwCFoC8WLddknUlzLep3/YZWoD/dtZMKgvWeK4kKlPekBW8OXdc5owJBUBQsAHjPIPYsTCeGtD7cT18jjhoD8B1TZ1zQINaUMbrTgD21/bQQg3ELEKxbdKcIsFByoVWnzey6bcRcoPDQeqFbHQkpGxtaozmWrQ2lLT8DTtlqvljJdLaQ6Wwp0/lSFlZM6mJjtFrI/OlDeXj7bfni3Tfl6NNPZPNkJTsXrsjF73xfLnz7uzI+f1FWaj2TQevC0G26mqIF2CsAus0G6KqSWekysb5NEjueLuWfrJbuIzmaQZ0YSgCyha8uKd9pWgRGt/Qi25xzjSPjqaIcZADYyWbalGMURSezbWmWJ433grQHLwpdXlcF55BAjvvN/x2BndgJM3q7AFbzTq4TJaxraT6/Uwg9+Lpc4bzi2cdU8tbkB55qq813mPFQ1JRQ3ktdH2wwYHcjqy0+VWLgMWTG8wGybWwbYz2lMqrKLT+XEcprzWIsnpl+T9v7fW5DSkoaH+5uTFXJZ5Ey05XesCSLdUeg69+psq6eTD76o7/+D40X2V5HYYkSWgOxErPSQVg+mC6wPc2zw9KVhI0biP3xGuutPzuRD995XR7cvSmr1Ylt+Ia6LTf0vw2ZbG7Ic1evGtBNdq/IdLknS80Q1Rq65QQVDR7f4mKC3srCUjPOBe8JsG4EGWtI00ymK4IhDI8KmpVNOmsOO2hrXH/HCRL1xIJg+mL16S2YLbjFNIdwPjkmuTLg8Tcfi51Hx4NEi8tvzZqy89rc3ddb5BW0GsUH3NUA2JD2TYau7iTcW8dB0H7GIxoxFPupU0aqpZ6Ssbc1kXNnduTCuT05f2ZH9nY2rdfkRFP8xyOZL0SOp3N5/ORI7j94LA8eHcrhydyC2dps/OkXd+SLD34pX33yoUwfHchktS1XX/22XP/+78rm5auyGm3ABVwkYoCzQ4e1ANvzrMs4poet7LBHrZbNRKNWCnFtpwuRt97/RH7xy1vy9HAhC30GBVG44gn87R4ydYD0nqDigq+6++rfpwmq+vkQYHFVnvXd0LMryPVYs650Uoh6yKI2BDCtHju0ZswVSyPdzb3al8rekDBvOkU1PJDlSlX5NSxmNLQAHU8fyHKG4pcrVnRKHabqF59zWahekaSym5f0IZmU13W9G/oo4+3351nAVsdi9FftJWaFW0Yx5BVK2KhbUyFj300+L+KF8F64lCs1dAp0ZU/MouMCrrpO1lYgynRfMELozsyUgDqR7VuwyXho1cicqHGQoAmBudy5+Sv5/KN3ROaHmhNvbjd172gsYzSZyMXLl+T5l75mrcBmckaWVoekD59YPV7Vu8wd2AGyrx9G3QVeW2uM17RxH252y3DMKKsetkp8qQvGu+MB1SLzD3XMniHoz514NWi4ZpkESZcXrvREFKMIHgDqz7MxM3EFMQXGoZLSMiuumRvOYaxiNmgJ03Li66ww+utr/K13dZUXkXDrU9YFIkNftUtCtaYL67KjhropxyLnz27JC1fPypXLZ+XiuX3Z39mWLQO5iWg5jcYydS0U1KbTmXz1+FA+/OgLuXnnnjx5eizTwyd2OPCDj9+X0WIqW3vnZbJ1Ti5ef1kuPP+SrDZ3osTClSsKC2c5jtJ7XYr87vdeBdBt4Pil2qGipT1fB8RSsZ5cm9lS5L1bn8vPX/9AHjyZylyJA9kAQy6iQnZDuonTH4kQg/a/EVupFkZYPf5UFxd1P4pVWL6pQN4L0h7IQl64Ye11lv1FA3/b+mj2aaO2MxuQD1u/0RPkinYSwjDnlpYH5hfxUKxRGIG9l6Gh7rT2kCkZFioU2ahhjbhb10eYc4OsYBw0N9H3LZOoWYBCowT6zBrr1hXOto9DQMcVJNDkNRmLW1OeayZ20Bh5moPxffCCc6JMxkQpL/h+7omexONOxNq1CzkI5TNv6mxEguyW4sZ07wb/L1PODVXHlnpjpx8zQElXCdPbzbKoKb32PAc6EzOrhXx25z35/Lb2vHwsy8XUdmJrSw9h3TJhpGfTXb/xiuxevCHz0b4sJxrM1//39zpPeoao14kkqFErrVZa/zuBgQtYmbK37lJzyRq2el/8Xtx+lAXVSZiuHYwfR2aEJR3lE85spQdMnt4A4ZrCjaDfgQLoyAjF/uvdScnQ1J5SzKbG6Pw/4IboAK+6F1wr65JPcL1dl1Rrv8X8O4Bsn+nzjEL64hax960WcnZ3Q169cVlefuGCnD27Kzvb27I52TQAHGtWrwIdYmNUvNRtefOju/KLX74nn919KJ/cuS33Prkl2xsjOX/xsuxeuCIb22dlY2tXJpvbfhSL9bwsljwAwieDnbOsSwe6b33zJZlsDANdnbuvWVoTVXDoqQW3PrkvP3vjA7l7/0Cst7MpmwgOdPuR94aWAp7JpIZTcYTPAhH3QBoiyjd6MPZb+avOoxeG/Rh4UjejvdVNOgSWgQG2Him43XVpG5PzXqsZpvRNwHMApHzpoJa0S5Yrb+gwpJ2WfYlEq6qAQ19lcXf2Is2ShfisugFL7D9DQ+1YTWYxAaX8rmt0WnMIKhhOzhkHS3bNtewt3QDvzrVJfh/ax5CR0ZCESlbSqLs28x9jclbzOhDP7a3O0Y/+2pNRiIhW16MrU/rwsc6Lgsszi7xGy6JtJfmAQryCRLWcWN9k2uBqKQ/u3ZHPPvyVzA4eyGyqcbqVgZxadOq+PHP2jFx78SXZv/ySLCZnZTFG1ppadCWV2jaTQdciNPuF9bGkFtEz3xDQRfwC7g72zVuzQAwNEtJ6og+5UYR9CMXat9KSUciertnnuvn4PWM+A72+sdRZ0L0mCkbhvoVi611lfKwBMP6L/40i1tSruGStZsy1cjrwf0GOnSVCRbnSQogfKllkYpiQztwZh2oEVnH7kfx93HO5dnlPvv3qdXn+ylnZ3lI68iOgrERT48NWgqFJIRqvS+a59dGn8t9ef0/ufPZA3n7rV/Ll3Tty9cpluX7jZTl36ZqsNnZlvtA0Ku9S73ku2akmmJ7rqKk/GqPbH8nvasG4At0mgA74VAEuMzBLn9kq2FAE++kXj+Xnb9wUPZ9OSwwIdH0SWCtl/a/TAOZU4KkA1mVr2gND6KcC1b93COB6Pos9LDQYNAUrpQrR/npb+yg0Jqi3ccReKPv4yV3pLnQqby3JuBe02ihpRbmovMAxNq49ZEqHbKB1V3iHiSP2jq6kYGifTtu73psWMrnEuE61lpvSAGQh4746rzq3uu91rQlEjCVyvHGyAEqpdE00vBJ7yz4IAM21UxTQzJl6Tf9OJ08o5z/+az2mx7Ny9COehm2EaGYXrD3tr2amWHt4XrwE2o2jM4PgbhGmqod0b8b8ZClHTx7KbWRezmcnRmIqlLa2NZ6yIWfPnpVrL96Qc1dfsRKD2WoLp42rkGFiBbwc8Kj5GNSNkWecVSYnsLvmkq5Kjp11b44dufAmzqPfX5fajt3xPn0UKry91bbdcmKdCvpahhDKLCtX1v1hauTZ8TyRrFIy3Ei4Gl+DNeAaENu1wSEQVoL2xFwHusg4M/4qTmtWbFQrjNgXgjCL3m3FSGCoBxsWshG2xwY6uRXFN2WRtUx38ePKS11/wqjI5ngpL18/J6997ao8d2Hf3JUbmxuWhKLWnCop5r4cK+D4eqpuqwz23gd35OdvvCd3HxzI7Vu35M4Hv5bR/EiuXb8i3/7uD+TMpevy+Fh7TiIESsFaKlrAVr5nCnRLP73gh99/RV77xks2lgnb1lE5K5mJKbRoLrTqkkZQv3xwKD//5U1576N7MlceKA1rQnaDHkm9fAq9NLlipAO/Agnt9jv3IjRurDn3txWS2LjywpxBzoFWobNAkQ2U6hh3nXW8hzIG98WrKG8AdiGI29kEPzQCuf+jFEHz+bBf/EpYXykaMjvYv/dyAfJtXX+uRxB7mWunfyfvVsdt96oAhH7T+VxbJ4y+lEZZL2Mkc9FPk3P0UZIHI24bJ4vnINKSKnkIxhN5TZMNSQsRBMX7q+NA+ZBr4Sq9y0p9ZMbl0lPkz0ejh87q8+0AR+oJ4xRCbKZKZtM0d3uJQa0LUTN31ZxYpDXQ0EoXo2m1DTcVFKD087EsZHFyJDff/Lk8vn9Hlgu36BToNrc2ZHt7S5577rJcfO6K7F96XhaTizKzzEtdWNWo1X2JQlNbHZc8vr+qeTPoWuN0xU6h4tdpqln31tb9uFCEWwqL32tTnhhjB0K4xMYNBkAEB3xpYNTGZyPpx6BRmQ5n4FmCiAEdBBABplPJQlta+YGDvh08zYAA4Z8wJutCmcAJQvPIuAs8xGNLK+jYcr6Phd+VFigY+iy0vIZ6M06vHy2ttML/1cxNlrawtx4FJJNwvAxDJ7u7vZKv37goX79xxRJQ9LSAjU3E5uClcKDTMg60vhOR2Xwu7753S15/8wP58vFUvnr0VG69+5Z8+cn7sjlZyLd/61vynR/8jsjWeXn0dC6z47nIyYlMtAxhc0sWm1uytMLxFNHayV2Bzpo6f/9r8q1vaGcUhTlNqGpjdEOehbW1tGWZyFePZ/KLN2/KWx98IvMlgA4XmwAuwhHMjVSxUyw6EhWzNEm2SEoadFkPDa6cRfYsy4PKGpcqrh3wa9GKC08J3HAu23v3a7obq5AbHCpASdenuvB6l5ddRsXVzCvQZ1H64nugn+UrgN8JIKY2Mil0oH43jcKWodNCbC3mar0wXaKfpysS/jyeLRfeIJ0X3C81a9PuKedw8plhlQ1Yu/W97uVYz5Kszxn6vX5WvSyU1u7cIWintsHPyhG5LnY6d+aoAbqSEOFiDr3ZsMbeFV6r4S1NJny/Q4QUArCY9eQ27XXpGUtLkflMbv0amZeLI6sdM6Db3DCr7vz583L+4kU5f/WGjLevyGy057V0CmjK5DpKi8/RB6VF6roqSPseOkWXwMb+aMVl1urPRTBUBRtzirhAuACR8WinQFRxjS4nAGMCcNEJUkwhMSViNGBsz8ZsgTvG2oGdEbYJuwQN+sjdEgIGN625eBZE0UEZR3BfCiiizSLNWaa79VnxGpPVGHgdk2ObAlZJMwa9uaLuUoLKmP3BUwTMcFcLfinn9kfyzVeek5euX5L93U07+mnCJBR01CHQeXzON+r4+Fg++PC2vPnrO3Lv0UyOpiu5f/cTa1P31YOP5cz+lnzv+9+T1771PRmNd+WLT+7Jo09vy7YeGqxlBmevyGrngiw1ExNn6RnTL0/kgsbofvCqfOvrLxlt23uLW2aIV4bcfb7WY3lyOJfXf31LfvnORzKdK2I64Bs9UeErTGkHE9u2np4wUAG6aGjhQWiEWdB/Jbx0t7rCTuqsTRnabD/X3Iu1x8DrUKsue2aXoOUiLVWiNJmc8htvDNXMTLYwIQkeGHK1hfANjIHyRYGbXOvkq3tA8ACKM6Tg31NlANdU2Rjx71aapt7nVlj9xzEza5MCPmiHAM0SI6hh9Po4//micXVsjGjWHO9q9puhhNYI4LXxtNAHOGbKj9IXk2/Gy0PyUJ5WGg6XZu5fXYsFu6HEpumskEei8/59c12qQ8SLXu1Uawh+OL+MGAxIMJLar83lDYUc40mt5tgsvLap8qMQLM4xWSzk05tvy6e3fyXL+aEtsrYB0xidAt3u7o5cunxZLl9/SSb712Smp42PNE6nQOeuKGZa+ntMuoD5u9T+gRgDXatV2DhB+mSb712SgEpbgnTeRiYjrSOjUq5reoGZEQneNWILYR7F4rAAseZeSA5GG69k4u1h/F9lPGhTDN4yk9ObqWL8/z9l7/0kWZadh33pTaUp70276fEza7EAl5BAAIsASYmEoxShkH4nAYoyfwQFkCHp/xGCxGKwZmZnx3RPe19VXV3V5U16qzju3vteZvUsemO2q7NevnffNec75zvOgEYFRWg9Wc1Cb0+ZE8H74cKAFpWuETnp5yFENRVKjhMJcdiqrEuUmFWrkGAn6moBZDIpZNMZZFNpZLlMHNAfJFBvtVFvdfjnFAaYqWZw8+o8FmerKGSllBwDHc0fV90hClN+DoGuVqvhxdYOHjzZw6vjFtr9JLqtFo5eb+Lli3vot06xODuF1eUVLK+sMROx+/AOehcnSE5MIrPwFjIzVzFIFrTKrgq+XhOTEwl8/8NruHltnYGOFQGNbo3su4jgiwpDu45WsNnp49GzXdx+sImzix76WtSZg7JsU8W3Z+hHd4qZbSC1mHXHO6Fl7gvd23F/jFdUVMybLAju4yhKOSA6viBwJdAs7dMo/nnAFNeBfzFN03dcBAcIKXJFQCEW+KSY7zZgGNEX9+O5d9ZnOyzVdx3nBzNFwVshUYUgXBq3rqxUqswJBL3QjF5ljeQ46tHnK8You96iU6rSWehq8ej3PYWozgsFQGcx60vbv41tMldCFHw1gMUZvzIwZ42pvDI3ia1F3KoUMeYSPb2Mi1kHJqs5PcGB3OjPbNGxOGaKTB5vApXNb/U/cGkXpTY0h10HEggzs/yM8gp8D7b3aexS6bLPuV3pAXC8u4lnD79Av3uuFCnRl1TYmYCugMmpKUzPLyFXWUIvWeaWPbahKflXaFzLlyOqzUKG1fAdOdh6XlQD5oMV1EOUn213+WhUwQnbjCZRojYgC3kFSH5XzZkaT014QSOP0yLMocXIiy3vJ4FC4l+jCh3uQOkC+0PoI6qcSFGNyAvM2OEzn4lWzPcSRf2SCpLRt41q7rLGPoLXqqVHD7Z/rmEe7bEwpop66lIFs2w2hUKecirBVPZEPo9CJsU93gr5HCZKRCO28OzlLo7O6kyZLM2VcPPKAuamSsgTbUn5mPQfl0bzIGdAZ+95enqGF9t7ePj8ALvHDXSYGEgwoO29fIyLo20kug102w3Mzs3g6uoiKokWOqcH2D08w3DqCmaufR/IVtDp0d7WI9irY7KYwPc+vIG3rq8zU2GGi7dOx4PaOPqPruwOhjg8ruHp5gG2dk9wct4ERWNKSbyIkRTs4xilGc9xdeq0Xy2nsIwBYHc89HLnHgu2lYGu3cdR4Xp0ZKvo+eIbmlLl/cMBZjoDTRiJiCrGl0Xj8ryl4k3/IDjFkuxtDIEwjgruKIKEe3Zc8IO8kz8lPuBCl8KjrDu1fnoD/76ebntL9yzHCqlOf8m4ZR/IOCR/zaSSzzUzf7cBMssY8+sH9mMclIwdiEam+v3FSrXZHCoOPNCZDal7XvdCCObheITyld+KnaGpV7YBzSKP+DKDIDabZaYurXuBcrPOR6VdrhnJzfGuDVpJ0NLnRhmGmk1EW2WwE2qFJ5JpFIrU7PO+Tg0TaJy8xoPbv0S3dcL0E70Ra/CcZpBGpVrBzPwySjOr6Geq6FPNS/XzmXbsM/4ICCwkdvTQhhqaaI6yGUK/XEi92WISoPKVrgKrrJDBWkSYGzAZ6PHJ1DwRFxIcD7vXLRmjRbSGmbs9LQl1NuDROGQLn27amtYZjfhNNDdLY8o8zEqQkbyRl3hOlAR+M3dmbAPpAXHArJsAACAASURBVBothKobOaCw5PBFx8rKqPqCOVwfQ+RSQ1RLWcxPTWBqsoT+oI9aq81VSFKUV9VtYnaqjPWVNfT6Sdx98gKPX7xCr9fD2tIkrq3Oc5J4ToEumTKgSzDgUYcHEb6qLAyHODo+wZMXe3i8dYKDsyZ63OohgUG3jdrJLtA5RbN2jFc7m+i0m1hdmMOH11dQSnbx9OlzJKtLeO+3foLGII+d/WMkUlkOgOk1z1ApAt//+B3cuH6FAVusHJprAyZhAkKLKQ5y/t9UM3aIVquHk1oHm6+O8fj5K5zX2kzXi9YXJ7k8iIR+Dts+ppzxfnbro8E+TgGKrpuN13YLn38u5huBidGUEceJ+Kgj9272fZ6WEZUqcmeRI7G95DkL9wveW+46tfjMhxPS3yEwhL4gvVOEJuTpDCg0lqvqP+ZJpXfTkA8rnWVskw4mBMmIVa9jdWczoA3DPTEeZMfPmadoo9JKADBqDAqQxyOd/TzLc+VLkTHoXFpcgJGhpszQtb6h9+i62SfmtRdZoRCrSvqItW0gb4aJ7RqXt+fPQeJf/9v/6Gtdqti2OoxmzfFDFeis5mVYMTFcKL6WgCawosKf2cIZUEdzCl2jPKQkevVT3P/652jVDoBhjyeaBBIFo5DzvlSewPziEkrz6xhkJtEDteyR1grSWTuIbmT0Ethz5u+YeZVJ1IUfZ/EFG8wmnQUBmRvxw2/9wEz4K9BROS87shYpaG0xRMjYxhSNxZ0Ft2l4MiPUBa0p/0dikhLkRx19/MwhVd1XlVo0JJWudnC16o2jNnUoQR37YP6kLQmP1yiFCNCZpRstkm3Kj9PcZWSREHd6rDXF4ICbQQ+VQgI3rsxjlfxsxQLOaw0cnNTR6lHdzg7Qb2F5fgbX1te5gPXTrV3cebSJXq+L1cUpLM1PYqKYZ0WJqqBIOgFZdB7oRLERLZe07r29fTx4+hIvdms4q1MgzwC9ThevX22hV3+NtzYWmEJ9+OgRdl7tIJdO4v0bV1DOpbD57Dky5Sm8+9Fvod4Bdg9PMDM3j2qpgouzYxTyCXz/u+/j+o0ryKQzkYAihrugH53faz6yLPyMVZEh0Gl3Ofpz77iGr+49x+v9CwBpBbqo9RboLiP7xa2Ryi/bDyHNGMKmWWdjBa2OzR23oCN5XEaY9RYFdFmPS3PmVLWMHOfIEYpSfz7icAwiOrALz2FcoMu/I6Cknja6I7tw+Ael5xxo6DmR7a673mbR2y5x2pMNgdhQL7Pqw3GFClJo+bGMCeQDl/dTY0vOs46Fggz1OhEZvsKM0ZrhnKuB5ZfZynNZ0IuL6IztYQ1UESJNrc2YP5afx6yVr89p7rkwHcGmltnFQH67KjOaJ+je60+p1qUd+YBqlAeqV8e0okgxYmNHKfDCzGJZYKZB1YrxtAXRUd4CEudhAoQbg1YDj+/8GufHW8CANFNqN5NkQUWWXbFYwOziAiYXNzDMzqCDvNT7t/BwUw75/oLI4q9QH56bTPdGLnzeT5KTEU4A2maKHFIDuZjyFIIqTZdVOtF9o+0yuJ6LF/SmPvMG1EOqK8gj1Wf4ve+pZaa9LBrSmqsGPgw+RA7U7DCr1SBqm4p5XX13SEXz4ieZZusw0iJHg6AYd5a9kAk3sb1/QGyIuAqj51RLJB9FCh2szE7gg5trmJ+tMtAfHF8w0LWJEuw2kU10sbayiPWVZWYAdl8f4sGTLTRaTSwtzmJ+ZgqFfJb3D1lz4psjkKNoSwE9o6dpFga9HrZ3XvE9Xh910CAsHQ7RqDfw5P5toHOMH3z0NpqtNu7df4R6owZKhSlPFLk26/n5BSbKVcwtLIq11e4in59gUMtls1hZncN3v/c+rl+7ysXKhUkQPkBIE0tzUDtGfhn8UaHgNFag3emi3x9i/7SBL++9wKvdMwzJonPRflGFwm52mWJk1rtYm3KejTEw6kvGLXvDC9QI7MiW4cMg+4rv686nfea/455lQiiya6OHzJ5v51IElx9nWBVF7qsyLCw5p+OSExDQYDokZ1k7y0VBTBHLnynr9q3vy98P+JAYM8N3caDjrUxWAvW7OuuRCXVnySmiSg6FUZ8mOy4pzmDvygBjwiTQe23JDJSdWLIgloHmTNsvlCWKW5i0JzjWO4KEfg0NZOmMOJnq3lbrEWs5yaiPdXxSOH1VGngIKNKP5i6xWpfcsoeYSupeYM9ijULDBQXJbfWduucHyFJYw/m1gLAUWvZAZ4fGXkroBtkgEthDRYxZPcXzh3dx+OoREoM6P5c09VQ2zcV4i4UCpuYoIGUDieICOomi0J4UHk4VUkxwB50KeORhiLyZS4Ef0agjHkmgSrHgCWAgInIC7UFgM6BGVEgYnFscKEe96UrEgY5nlhQD86Ep0NHjfVUHt0KymNpUlGmZ+DEJKbBYvoxZvvI91e48V+WKw3JPKeXG+QkBNeBGopVoYngflXrBJg7pNN5noUDTdaKUkSyF8l+ZwztXl1ApFdDq9LGzf4qD07rMdb+JiSxwdW0ZSwtzGHQ7ODw6xr1HT1FrNLG6tor52RkGGApoEnCT/oXcq4+AjwKuJBuB79ntdrG7u4vX+8fodpPoDpJcA/Pk9AKPHz1Ev3OOtZV5bG3v4dGj59z6qN1to9ftIIU+CoUcJqemOXCK3pOKRXfbfX4OJZxfv76O73xHgE6oS5k1BxyqYJqma5RNAAeynVWu0w/tbh+93pDn5at7m3i5K41YQyrKhLaBjQFEfJFCZfSSBZTxhsFcgcC038W1f6mCFEjoUMjaBIxhCcaNL34GHQXr7hMI8dgNXFCdKQpmTfAZENk2QvZqPlx4q6h1FDQb1fdy+M5CV+4Yrz5iAnlkLfRwxi04+7fJAiemYjmtNs5xlGj8d35NvArNaVoyKLk84IVHrDrVwEOL1K4x6jJiTYtGElO8NVrWgbQtzmg0p7Fz8fegZ0oResEV2+cC3Bp3TvMUAt24ze6KYoJ6G5uFFCC0ggfXxGSA1KhLBRw7APK3vawAKAWSM9DRT70udjef4eXT28DgQn+TRDqbQi6bZotucmYa0wtrSBUX0U1JV2dq1SPVLcIkbUuG9BMrGqUKl4gj22vOkQam7P8LSmZETpnuA6fdmN6oY7CGqV6fVa1TqMkwAEHoA9VIwk2mQsXx3KFQCPsPRKK0xumDMlavYXnLwN3S/NRKGREIGtA52iXG49NUCoUa2oyBf2aETg0qsZjFoMKAR03zzQPqo1RI4IMbK7i2Oot8PovzWgubu8c4a7TZ5zXs1VEupHDjyipmp6votJpMO966c5d9eDeuv4XpqSlXWScKdNKrj310vF9F+2y32zg5PkKrWedSYYlkGu3eAPVmBwf7h6jXLtBqd/Di5QEOjhsYDJPodLs4O9lH/fQ1JoppVMpliahMDtDtEdBRnucQiwtzuHHjCj768B1cv3qF+yzSs1V1FPDQ/Eg7IfxZHBR0wWie6OxQx4Ved8BA9/X9LfbVMdA5QBxVQeKWdvR8Xq6yOKssKJ0VB6NQcIdWWgiyke8E+8AbgF4BiBw5p1yqHFYd297VWYxO57TZdVcESruXBU5JHZNioLqzCi616gQJ3Bybrm83l70sV4S+Jkct6tfDYzPqTQ3kljukPq3CCXRthBoHxrHr4vlT/vXId9zSm3ETAGBAf3oQNYHgN6l/R+196XJ4vYFvVzMoehetY/9UlRt1x2ihC1PUVaopa+wB03GMOjwyHgyA2aILQS7C9zrNR4DO/DMhlWeZ7FJ1gtV/56MTQW4CXoZHOXgc/a+DEb/MACd7L/Hs/hcYds84aZi04Ww+zSWcCoUiqlOTmJpfRqo4L01YKTmXBSQJraAzcnAI/Dgd0jrqhS9zu9nAS7UKpj01/jsGQJEQ6WA/8PZkt4+nDF1XBdNnAkYq1HSdX0R3aaiVcbKHWaO68Z2vXkt8GZ3k6aJICpEm1qrjmc0YD4qheBPQ1YT7QP8yFsfzaVolR6+Xkx8PRPA0nEsmj1Fyzl8gbmou3zU7lcOHN1exMj+JVCaDg5MatveOWbATjqBbx2Q5j2tXVlEtFdCs17G1tY079x+gXJ3CjRs3UCoR6GjEZcSiI8vOOrCr73M4QLvZwMXZCXqdBtLJPhJUxzVJkcE5tNpDXJw3OPXg5esTLu5cKJZxflbDN7e/wqvtZ9IhoVzk7w4G5DtLoNtLotvuYml5Ee++ewMffvAOrhHQEXVp3TZU6BjV7+SoS1OR/WjqiSgDfKIETLsDHJ41cOvBFp5vH6HP/emC1JjAWr9MIH7b5ya8zbFoNKY5xsfBI99To6Dj4Gb/Htl3phgGSqljK4L3MNpbzkhUcfMwFD5VAunU4ewU3ijIjVp0LoZFB2qunEgqj+N2Rdhq50h22YUpWDxWG64btmeCTKE1AR5hk+ITrJYLAZ6DGZalcmOnfweuEI/PCtKsSEUNFpPTcettxEo3TFBfmqMZ7CEKSiGAG51tn5mINrXGP1tWMLQUHaiFxmfodxxo/ID4jhxLY64X6sXJxybeeNVRAvRFy3q2Pl9x+kLR3ihPof+8/0VhTi0Z1XS4Z4QOnzf1kP10teMDPLnzK3Sbh0wHkTAoFLJSCiyTR7E0gZmFRRQnV9BLVTiXjttpMrBGTQ4dhU92DegTo4UY/Y36i+4YHhwJxChPbMdIAmAEc7wfi0FNcjDcZnNAZy4LPX8RkHOqjYFtLBqTiwbL1ogAtzvLmrtnQTlB+Z6YXua+wa2V4mMRtNJBOPcMfyQOX/pMo2fp3bUUnHQAllB8mRSfk2UCz4DOXxI4691MUoumHtaXKnjvxgrmJksMfRRssXd4hk63h9SgizS6mJupYGNtmfPk6hcX2Np+iacvNjEzO4/1jXXk8/kI0LElzTUuqTOEWHRcoIuGMeijWb/A+ckRhr0G0sNzDLtHnGuXKSyiPSjjtNbG17fu48Hj58jnC6hMlHF2UcP9h49xdHyI6ckypks5pAd19PttDBIFdJHnfLdyuYT3338bv/Oj7+PatStcd1OUpYABcNSlbyAcniMnAM2CRwI96rrQHeDotI7bj17i2eYhejGgG7fGIbBdRpOFMDFiY9nWidGvEUCzfWB7zClN8atCTdEUZRXzgYA3Gye6n/293OcORPy5tLkLQVPkpCWaa55aAGg8/CBGga8OhCvNm9RkpC+pIDUd2dTKMX4z820GuriPtB3xdTvHhz+3bj6VWbS8RAd5hv3y/pH5GmFZ4kAXTc6wdxaQVhiNsFie5vTzL3Su4LqfFxfE5kbkk/yjgBgWpI/tQsMMS3G3vFCy2lT546d6EWYDEQnzZ3/5N5KHaaGcioxsvdkG9QaADxeO7FETtvKhBk27e/KDbPMrSIj5KtYPlddtXZzj2d3PcXG6g/RQuxjkqF0P5UHlkC/mMbuwgOmFqxhkp9AfZrkKBVdt10absjiqBVsqg3PVacK7+egCn52sjNI++l4SYBONDuJFdwE79layVBIYE43IZAXApYyPiIKATjXN1PGIziSTqZfSX6OCyxQL8UFJEI4HREe3B7lCfA+nzUnlGye75I29pmxam34swK5MLP3IX3Q7MBL9FH3bKHXpnyLPtvvk1D938+oCKsU8Wy17RzXsn9TR7XaQ7LeQTQ444GR1ZQHUDe7o8Ah7+0QpnmB6ZhaLCwvIcrSuWHRWNk18dJJaIH5otegGfdTPT3F+esQ96DKJOhLdQzIdkcnPoz2s4PCsjdv3n+Puo220W130Wg0cHR6g3qyj3WmhkE1itppDFtRqqoshFx8vot7u8cH7+MN38Ud/+HsCdNRmip5OrRTUwrWgqkAvl3kOtSYSoK4gMAEduGns0VkDdx6/wtMXB+h2ZekuA4SQiQn3dvzn+E5lZiYm6MO9OM7tIb839NB/mbUZJq+byRrIID7TgfVv+1Nkbih45L6WmWV0r9otEa9QGMnp8JAvFIFgd3X3Nz+bjdUpw/rmwTuYWngpEOuYw4hKwVobaegbC1SLgKszBkxeWN7YcnT9cy3XzB/LUakTfBLy43rf8B3o8fFCyjrhngqOKQFcistx0YFAVos3TtWyvArp3mB9/VqHMf5+/Iwh3HcuGnQUrxTDq/xnf/U3styxPB4+jApZjnEOnNHSfcBHEIqvwYAuoDlDQcjl40Wf4RoYXPJJojF7zSa2Ht7C4d5TpCjyEkA2p1FyqQxyxRymZ2cwv3IDyfwceokc+gyR2mTUIrzY2qD3CUsDSfSlob3loEUaJ1qKQHgIg/cde9AZEwykzG/lhY1EX0qicrwhpBwx0159SLW12BMu3kfnedpQvxnQmWJN6pGPgZr5RkNLna53G85zHeJz04Ai2w+hM93OhRNCgcM6wOERHwA/wixdZwloyTHVxsgyLOeB928s4erqLIq5DOqNDrZen+LwtKGWfwv5NLC6uoilhVkORHn27BlOTs+RSGXYjzs1WUUum2Ogk+ATypkTcoLARQpjq0VHUWL9HhoXp2zR9fsdThvIEsWQ7AHJDFpt4PVhDc92TrFz2OJedVvP7uPl5mPW5nvdLlKJPuanqeed7P9EcgKDRB6NVhuDfhcff/Qefv+f/a4Ez/R76PckfUGUMgkA88nsKaQ1aIZAkdv6aP888eWRZZrmhHTyEx6dN3H3yR4eP9tHtxPtNj3uTNtZ/02suRHAky8rhJkF70EsvD5Cv+kv7JkhHRZ1L6hiqXIlbn3GaTTZ8aooaej6WMFuSllomZhAVUYlFPAmfFlSxSyhkPKkh/PzA7+dnVPBqOCul9SPtPGO0nVRmUzXGRHD13IgnyqKhr0jVpufjbiyootoDLRcGCoSerbj7y/XqcwbmRt9Z2YDAyCXSZKto/Ni7xsHunA+/Og1cmzMe1IEp4GrzIuPo2HlQHPqEn/2l38dFCnUTevAIiUFPkONjikr9dFwTrJEsPEBNIHGPjht9aML7Gkshc3ASuTaa90Odp8+xKvNO0j2GzxaoolIUNE3soUs17xcWLmOTGkB/QSVAvN5QwzMgnAu4lg2qgADafQ0KRxxpxXrxcQ2C0gGRP/vc0qCVIDYCTKtRbp5m2IYbdlC70zh5xa04c6WAZiFaocRTgFNLCP31nDUTW3UV5wGUGEb8c9IHp1sWr2LAx+jeUIqxw5QTEfVuZS1DPhYDgn2Crw/7Oo7DZ5FlKdPvdATwH/1MTeZxftvLWN5bpKBijp+P9s5xHm9jWyaLP8OJnJJXFlbxtzsFGq1C3z15S2cnl9gcXkZc/PzmJgocn1LCu1noNPSX2LRSeAHFXNmwTEccu7d+ekpnjx+iGePH3MawvLSEubmZzFRnuAIy1f7Z9jaq+G41sPu7h4efPMlDl9vI60FFeg7U9USSqWc7NdhBt3uELU6BVYN8Nb1DaZaSbGiCM9Bv8+AR4efQI2tTo4MlZQZqfWa4U4HXAovk0EuX8DERAmlchnlagWFYgnZbA6NHnDv+QEePHuNdlvzRyNrMQpEoWUXF2RmnUUtp8DKUKXYWVljkcWYEP2ebo7od4K9KNy3yF5H6wY+AC/9AkvC77/wTmMFs9xYJbkCCAtso+RUzpuFZYJ5jGC1+wf6oQs80TeQMnZmVEURVHDiEkAKiBYniJ1xFATMmKQy2XCZJRkuTahkmDw34LExGaUbgo1jhdye8vOoelpI6ghYGvBT5KPOpSwuPylSGEEmRD+/dL6jks+oURuvFayOTCsDq1GplF7wl/9RWwp4nZy1BS6yIDHuNjG8QAR0VGWeA0Hkdyy41KjgCSW/DmnqGjbPPbuCSDN+WU32tklNDvo42HqGrSdfAd1zfnQ+X2RtNpHosxO/PDmJheUryFeXMEiV0Af56SQIJEzEFv+GjkMpIAmyo+7TMm7SAkwTiFA6VA1DZ8ymN6L9uh0cbCPN4qYmnFIwVS1b7haudlvgoLYD7f6OcRoecpWmiIBWsE4GNrrT3Ya3yFJ/aUBXhhExYT6LcfTRaFO7p+xRFT66YYVCIepB1jMEfPduuomN8mVfWUCX6sngThZri2W8e2MJs9UJ7iC/e1TDi90jDvXPpXrsn5ss5XBtbRmT1RJevz7ALz77HCdn53j7nZtYXV1FIZ+XDvVk0SXpP+kmTiAngGIRteJ76HTb2NnZw2e//Aw/+4ef4fSIfG4VLC7OY219DWvrqxikCtg9auHV/gkePniAF08fodepo1TMM7ASGBI4TRSLvL/a7Q7n1p2dnSGfS2NlcR65TAqNZoO7JND54JJkKWkf5IUmUTHin+Z2PmzZJRkMOScvV+AIZCqgQO2rlpaXsbx+A/u1Ie4/P0CzRQqHatuqzY6jFeMUphfe4Ybx+ztuWXmZF6U044LVC1QDvG+/v9xb9lL43JBSVH1NrZFRxS4U1B48g32tlKCn2OQeIQDxz2My1/01Aq/2b7K23DyGOmDc6nmD1RVPJ7oMEEMdc9ycx98/lDfh70aBzkNmON/uGbomITsUf740ZNH8xPi7qmsl/E74s1lfobVnP4/bC7JG5JdT8OTH+q7sonCIwE78+V/9X4RIstDGkwd5XxTCb5vAgI4oSg7tD/xVFnFkN+JIZzJ2JFZBWvwQJplQpmcp+NFg04kETne38eLhF+g1D3kTZ7J5FlhJel4yiVKljIXVqyhNr6GXmsAA1JtOKsFbp+goT+/CYZyVl9byT6HJGxxpx4M4LdGiwFSOe5+WTqGpXCq8nRAxJUAVGV5EI20DSlTmMEpMOkGiVUjCDe/vH1pQohSZgKB1dAVvNSJL/GvO9FQNV5M8HA1KwKfrHezA8YJQ3sZ1PpZyLbIngsCUCJmvVr91YvCq4BDZ1AA3NuZw88o8KhN5dPsJbO2d4OX+KfqDITLJDrKJHuamKri2voRiPounT1/g559+hm5/gA8+eB/LK8vIE23Jpb+IAtScOQYVK+QsVp1okQM0m008evwUX35xC7/67As8evAQreY5l56bmZnG977/Mb77g99GPzGBW988wFdffYXTowMKB8FEqYCpyUm02y10Oh0U83l0uz2cnp7i/PwczWaDK7QQZUnRw5TGYKwCpz1QJ4MA+GmeKUqMhkbgLNanKAY8WmZHhshQ0fNsBqurK/jh7/wu0uVlPNo8Qr3Zc2XFjLaJA11csx8nBOPCa9y/x4KQXjgOSOOfhSxRRJEM7nGpcLNAHo3w468EBmD4jh7oHDcS7mxHOo6AHAs9dxLdd0wYRwS0nmun04nAVENFQdTfITi4YcK6Xh8otQ6UjCP1H2iaUtxnGZRwM3PLrFa1luW1ImZm5N3cIxxIBYE94/WUcCok3EHbj4XPCY2lcdZliDECblb16Vvs1YEAnbU8s/ZIvHJi+sne+Dd/+TdDaxLIF7ukcUkGD4GOtXKyUAh4qH2kDoZDw3USREvi0sMCQM7XJEjrWWWNXlT1jCyf+vE+nt//Aq3zPQA9JNMZ5KlDNGm02QxTNnNLayhOLaOXLGGYzAvQBSDjJpQcctYklt5DMwGZ19b8Nec4jQh1WVij4mS/eCSSRVK9WddArtUJcEaPXeedrVJdXX1zob/TPoscQX9Lt8/dMAL60U65UZ6xnnlWtzz0mTjKwaqjBEBH/c5GN7tQwBagI3y7qq1m/TJV7X0sNiUR6iMoGM5TqiCPQR+lfBLv3FjElZUZLtjcbPXx9OUB9o4v2CrOoMPJ5CsLs9hYXUQ6Adz65i5++emvUKlO4qOPP8LM7DT757gHnXYs4Ear5APj9jhaEIE7cdAxHIC6FnzzzT3cunUXt2/dxf1799FsXvDvKUrzBz/8Dv7oj/4YheIk7tx7hEePn3AgyunJIR9oohOpxib56kgpq9frbMkR8NHn5XIRywtzDLStVhsJDYZhANMoUK5dqv43rq/Jya4yvwxyxhKErZowxNLiPH783/w+qgvX8Xj7GBe1jigqvPWiUmkcmIwDud8EgMLvhdfbvokDTfzzy8YSv29Eguo/zArjCMaw4WyM6RwBeAt6CSiKyywTBjPXFiZah3SclcUKSjzlPAxWcYxLyI+ENIxF28pLOpnjLo+1plEXmM2P86ObUu6ku7G1IncdcxBAbYT0cdRtYOEqUIzbK5fNX1x+jLPQDNjshUVJENBS+19+Rf/m4xoFvKjFKd8TOenjHVy7IbrHX1BlFEueNbtAaT82x7S6gb0vbyCqZTkU3wIPRIFONr04+DhCTDV4y5tzdck00sYJOq3316Ju4w++xsXxNjCkgJQEa8Lko6hMVjA5VUWpMo38JDVhrWCYLDDQMTirBeVktlUm0A84QikW5h+v+GF8MmO1Hhy31wz5mIrUOCtqRqsSXYwYjT5lbULu4RWjaK6OzI0WxtbrHWYZHOr3vR/RuxpCQcaCQwftij27+RCBLksrtK3fMpKDomSXHjHL29NDZ2qq235qOzq/oqyzVwaUdgrBXzehPcuUIvteYtjF7GQO715fxvJ8lf1SpxdtPNnex/FFE1lq0zPoIJ8B1lcXsbo8x8Dyq1/9Gp9/8TXWNzbw4YcfoFots99KAlHUiiP62BqtGm2pe4Iiys7OzvHVV7dx6+tvcO/ePTx+/Jj3XK8/YEvtn/yTH+DDDz7A4cEpXr0+QLvbw/HxCV7vvUK93uRGqDQ15HcjwO60O2K5cbLqANVqiSu1dDptnJ/XOBldoj4HyOgYCYjz+RxXcyFg7g8G7MsjmpP9dsp80HsQgNMKEDiurS7hn/3+TzC1dAMPNw9xdtFWoPPUnwmZcaARB5w4aH0bIH3b99/0zHH3ts/iQDkOOHmsyrbL76OHOwQ6U05DdsEZPCpgw7E6qy1m0V1GJZpFEeBS5NWdZROk0xmgGbQZMRRAnUE7/x0P/o96O0zjjik3ZpQGeo9TPPnce0kQt2jN/xW+yLg1i1u44VpdCk5600j3cRuKTUQ4VwENHz7PuVPUDcVUMndOEFlr4MeGy58T0KnFIlGI1pmO6v1R4WVfxsdF6c1DEQAAIABJREFUCSalliSV4JINQ/3RQk5dUJUDAEiYq3lJTcnFpyNWjbMQ6MWTCfRbTbx8/A1O9p5SAUz0Bz0JE0+lUa5MsG+iVJ3C5PwGEvlZ9BMFacIa9NEzzcMOrXcrudArFcqaPxMx4ymvKvSB2TJb01NxmuuxcpYfzYEEb0l0p505DoAhgWdWoS5ixPfHdK5qUME+tfuFhzPcaKFQCIVZWHmFV5NRmUeo8KzzoH42iX81ZNZ8OG0t5DBONSW7jzcYZNxxARWJTAlkUAh0Jnw4jzLRw+piGe9cW8TsZJmF9T61odk5QK3VRT41RGbQRjGbwtUrq1hcmMLF+QV+9ovP8OjxM7z9ztu4+fZbGogihcA90AlQyH/S9NSc4uRbOzo6we3b9/Dk8RM8f/oIDx8+QHGijFq9iVrtHP/t7/0Yk5UKvvzyNvaPTpGibuL9Phr1Ouo1qpIyRCqdQb/XQ7fdZiuO1oOeRUwEWXSVcgkXFxc4Pj7j8E/eF/2e+G8ZiBOoViqoViucEkH3OL+o46JW541FfmpaPw5QIaAbDlAs5PDeOzfwx3/8Lxjo7j3bY+WA5s5WO1ybcaBzmRAb5xf5NoH3JlCMjyN+/3D/fut9VOESPspBSywYKronWaRHDYJg39IJGBX4IlA9UlxmyRlgsZ9I7zPOh+aiNccshFkz8V9FwCeWNuKaqFhBZVV03Vk0ilIRPc46mn9unFXGn7l89ljNVBZM0Xy3cJxO7gYTbp8RsMWVKdEzdP4jKRvR2QitwvA71hFBcmKDe2nAIb8HA91f/Y08h+lIEXQWZCIdBjyVZUAnLg6xSMSKkRfgIDTdiFKDTNrw0O2pSO6QwzMpkGW0+j77vvo9vHp6DwebDzAcNtDrdZh2oiTbdCaBXC6D6bkFLKy9hWx5CT0GOhkfPz+gBcVaGgjVypMZAJgCqytxFuGjR4loFkYhpWtbOvC7CYzICMztTd+TA2C5hbJ4ccCSfPfQzlJemf1dCibugPt7jAgFKz+mvj15mNKMum9EEzaa1ScPmAWrcM1X+4OuNp+CYxB34qPl5MXGy1OnBMha+NKZolVm033cWJ/hPnKViQI3UaUqJJtUEaU/RC45QHbQYt8dAd3sdIVrU/7d3/+CIy4/+OhDrG+scSFnCtrgsHxOJdBIRo20ZKCj/DV+twGnFlBAy927j/B6bxc7W09x95vbnFZAKQvdfh8/+cPf40P/2WdfS5RvKoXT02MuF9ZptZBOU1GDPIf6N2p1dDuUA0qpMTmUJorcfYGAl3x2RydnnOLCBjgdej3YhGOT1Sqmpya5Fmav18fxyRmoR95gQEqjaAtcpJrXb8jBONQR4b//V/8ak4vXcPvRDk7OW1wpKGaIuDUZZxnZfgzBxgRPaBXZTS6zusYt/DjFLLz3P/47VoPWNrM/M/GzEB1nFCUi1wYRzyZADeRM4EeEsT46bslEQv9jzJG952UW4W/yeSSPjo6aRsPH5/BNHU1C2WMRA+HYonuA3zp6e7exxisH3/aeBnThTeOW5Lg9YXMdgqTbRxx7IIfK0Zfs4xOZat9J/Pm//09DGoCBlPwtoQx9tl7MKSiHjQGF5bn1RPMqu6X1sSPR+FX1wfEcqX+PfkmWngzG7CO63wAHm0/w6ukd9Hvn6HZbLAwymSwoz5aAjqpfzK/fQGFyBf3kBIbcbVyZC/LHmN/H7BfNeZBSZSqwmfcVAtIKHLubBOWxxDQTeDffnslzm2gLalH4cYEYymQqlWunw/xSAehatGpQWFaVML2lXWt+QW9FXXa4zaIUkJeC0kwla2NdBnh+iFdZTSFw9GagZblQGT+UAHYNiAPiP9it8TFKxKXXxEkNq0wk8e7VBVxdJf9cFu3uEM92jvDq8IwtsQy6yA7bmJkq4+r6KsqlIgeQ/PSTn3GZsI+/8zEWFheYchTakuhBingV64nSCSz6kv5tgRq9Tgcvd15xoebDgwPsbD7Gw/vfIJNN4uDwFP1hGn/4B3+AQX+IT3/1NVK5EnGGePXqJWoXpxj2B2z9URoMBbWQ1Ua0o2QdJNjXWC5NcMRls1lHs9FgSpTOG/kYWREaUPFnSqWZQK5QZEuQ1A/y9bUaDa5rScnhZAGSNccRmak01/n86MN38S//1Z+gOr+Or+5v4uisxdGqIXiFgiNci8uEaxzQ+F62Yrqpja73zMYY8eSUG/ldsOL6swqhcK+4n2WjyeOCsxJG6wY6lQc19y1/J3WnREA3Min+H6F1w0aNcaPxpHFVAt0cmlwJQ+ftDSwi0L9Q4M/QuYkzOsHz7DXjBqk7ioFMs3UP1zAKaH5eowEpb0h5CCyzOL1qY/pNgNoF55jbJ1iDuFUZlxnxpHVRwGOlwszNw2adtzpFWQM80AWpAjxh5BjkkPyg8LC+NDnRmeAMFaXAmvMFkcX8D6kKl1Su5cVCzYuO+NnuS2w+/AqtJiXwtpmcJouOgK6Qy2J6ehZza1cxMUth3xXSnQVAlTZUKAtCjxXQLBBG/VlOW/UcgCYX6mawQ2WBLrpx3eGzzakWW9jrySxFfjfL/DdQ56AOK74r7lHuRhAmn6oVKqZg1BKN0J4Btgg4Bo5zjgnyDVqZlrYxR4BIxJDfXKPFrP3vAqrIDWuUE7I58hqitQeS/MvIE4aUbF3A+9eXsDxX5a7iF80+nmwd4PCszt0rsqDSXx0szk9hY3UFuXQWX9/+Bj//9FPMzM7go48/xtT0JLJp6nZBe0UCpSQvzRKyKc1A5oj8ujQ2ssg2t7bw/MUu9vcPsf/qBXcTL+QG2N7eRXeYx+/8+HfRaHTw+a9v46ze4AjQVqvFVhXty8JEkaM8icokq43enZ5PbXzIb1eZKKJaLnB5s3KBoip7qNUaqFALBlCngx77Fc8aCVw0xY9KmyKT6GOySKDVx0Wzg3QyyTT4ACkGz4nSBDauvoU/+pd/gompJXx59zmOTltcNi38E2rpoSC8TDiNsATGKnG0fZBOpA95k4U2cq8QtywvTO8jp9RHOo79blC8PQ7gIu+joBi+Y6Sx8hhcjlto9G+2QMyD7c6O5ioG3V1CBTq0dVwEeABkMQNSlIDg93HwCGnQ0KIJwWzM64i00kmNrLVQTyN/4mBz2T1lwPJ/4ckft58u+8zkYvz74/bSpRZfJLl9VFmReTXzhfLorDKKPtU2hGlrfFA0etH56KwjufP7RKfFnOdmr9nM8gtq0WB5jsy6CWjSchvHB3h279eone1hSAEpZIklKYougXw2i8npKSysbqBKvelS1K8sr7l2xsOH/LFFK1kkjvhnQn7bNSnQxReKM4hRVKATqz2IvlStQo0+Tp3gdhBawcCBuxpOfDlPqjvSQitaTzITHBbFYhapamx8QEIK0MYVAy+2WBQ43WHQajQu6irCn9t97erLgc5XkhEtKdyEcWsheij99RK4ZJGv5J8bYG2xyhVRKH+OAi4Oz5p4un2A80YbuQxZdFSaq4u15Xmsrixh0Bvg008/x1e3b+PqtSt4/4P32A8mieJizZmTQahvK/CsbWw4shFshT19tomtnQO83j/CxckBeo0j9NqneHD/EbLFSbz/0Xfw7PkObn9zHxf1GnpDohApebuCXD6PVIYoUqDdaDLQseWVInqxj3aHxp/BVKWEYraPxekUksMuXu8dYmaqiFwW6A36yBUn8Xy3ybl6RD2SBbgwlcONlTLT9+SnpKLRjWYHiXQGpVIJ9TawfPV9/ME//xOkC1P48vZT7qzQD7qWmxB1Sp2BSpDr+SagcqfaAgN43UTBvdSa03PkbIeIAux2pBanjpJjWtzHyYQQmEVyeyEdWnv8cczyCwEkfp8QmOx3IdDJz7q/HdBHFTov5j1qyFx6G8qlUoUW26he6PaqeVeMDQtmSxR5kxHmCxyHWHGEGoesl6BYHOzHzltgocbH+UZgCwF9jMM0/uyI/FDZJ4EmFuQXi0SNvZOAnOxS/pl8dCKstRivCVajPom2CNruWGUXvp4tAXXuB5rCuE1H45BACQubtmaTFvpK9CDQrZ3hyb0vcHa4jcSgzZ2ySZMkP0eWgK5awcLaBubXrmOYrGKYlKRy+mMm7sgCML7YCaRmr2a16QHxO8gxek446O+sC7YqMx4sFRbDhNFI/ki4PU3rtOfr70RwSPkm/cmd62gD11jJtSDswJ8fTd7XhH6x9ILjF/OjidYXnL54t3QDeB1ZaP2N07rjAsZpVk4AWmkz2W/5LNg/9/bVRVQnCmzRUP+5F68kUTybTiAz7KCQGWJjfQlLiwuoXdTxdz/9BC82Nxnkbr51nfdHp9Xm3DX6j6w1spbIsqNO9cXiBCrVCqqTVU4JIHqzVm/g/qNn2N49we7rE+4Gnh620W6e4fnTp5iemsHy6jI++/wrPHjwhA9ZKks+uSL/l8lJ0XFKZ+i2WqhdXKDXafM+pkov9VaTacbpSgWpRAezpQGKuQE2t/YwXSlgYTonVTUyJTzYqmHvtItsOst1M2+uVTBfyeC83kCukEO5mOWGrtl8Aa1uArV2Fu9/98f43Z/8MVr9FL649QT7RxQck45o7CGb4gRnsAd+I6CL7FN/juR+4d6JWQux3FJT1GwcAgt6BrVGa9Sq8yYg06cWTxZgXmigxAEvpBbHGDEKqPoWgfB1csQGaG6YkKJ0b+4Tyw3o5I5e2QplcNS7FSxVBAB9rzv7rnFA4b1EZseWwHz6Tt6NViIZZxleZjmNleVBwei4JRjfT2NrZRpgR2jReJ3eoISjbjMBqqANkH5uxfMj88zVmsSYEqCjPDrdZC6MPbAi2JcV5PH4BncGdH4LORrSHQzVQlSA021dS9Mgj8z2BQvkThPPHnyNo1dPkRy0uO0J3Y78dBR1Vi5PYHltFavX3kF3WMGAmrBalwWumyjRN+Gh5pALd7g1FUFBV8Zs78D2mI2eLQPzIdoCut9qInzk0CodE97NLLlI4CM/0aL/zAOi8BgUvRblQOg3L5uCEmfOwJRDRa9ta2DpFD6/TwJPQk3YbPtImLGqzW5VA4uWMiHjB23cv8cdGndgXJ6MpKVUJ9KcP0f954rZHPrDJJ7v7HOiOPk/04kBF/muTmRwZWMFszMzODg4wN/+7X/F6fk53nn7LW58enx4gKPDQ5ydnqJRr6HdoqjdPr8xBaaQH21ysoq5uTksLC5iZWUF+WIRT1+8wsv9C+weXuDk+BjdVh2ZdBKDXhdzkxNIDDr4u09+hucvtiTwJJvl/E5qN0UBJ1ShhLoldNotNGs1kN8vMehzEepGu4lMJoepShmJYQflTBtzk2m82j1EIZPC2kIZfQxw0U7i/uY5zlpES1awPF/G6lwOqUGDWxPNTpUwHPS47mW7l8Drkz6qMxv4p7/3h/j+b/8217v89TfPsLvfwJC10lHh7c9mAB4xpSeyuP4ERe0Gkw2BAiR4J5LaAZd+33Q7YW4EAJy+dxnQxSw0eZSe0xCxNAjBDdWBhfzgLTfzM4pp6vaiu5eOPW5pxGo6OoBw/qAYbAV0mhkCTnF1+16nyk3MeEXBPrWzJGFuuq7B3Jri7eTQGKCLr2vcoo1/9zKmJq7YjqN748+6jBIdJyMMh6KApYCnUa1+l6m8dEZLXJWxPaAUpgEdbwxLsNYncVFnN8MWb6pGdHDfODUixYHDDWXCORqRGJk4PUBE7Ww9uYP9zYdI9BrocyeDITLpLDetLJUKWLuyhtUrb6MzLKOLIjfCjOBVCLRqeYqQl0FbVKlYJy5GUg+Hg7YIheIOsr6bSyrXw8pUB2ucPvqTN4KylVwtRHcvF5x2Axagc1agy7yXRfBdmkV1E+pIM0ICGjQ8WKFm6wRcLOZZDoiVOQ3VyRD4o5SQPN9TluPoyvgmHTlklmzO7sch5ibz+ODtFazMV9iaaXeAJ9t72Ds+Z0Ujw6W7O5idLGFjfYUpSuo/91/+609xcnKKiYkCzk6PcXiwz+H+/V6XAzxEk5TkayqiTEtPZeTIuqPWOYsLi1jb2ECmUEGtm8HrkyaODo/ZqqNnzM3NYLacQeP8FJ9/cRvPt7bRalAXhS4DXJZoyzS1kiqgUCwwsLZqdbboup02OlwFBcjmKfIyzykUxVQbK3MZrq3ZbvcxNVVBk3rKnbbx8vUFesMsZmdmMTMtFmA22WYwLOXS6HR6DKjH5210UyV88PEP8OMf/y42rl7lUmlf3N3kewj17tdznPC4jHGxtYoKNLEa4sqbHhYvfIOuGfE1D0FHZIVI7YhFF1hp45gCv49lJPH3MstGlHU/Av5eUEElbuHGow/dHIyhBXm8qkXz9hpDwUX2v559Fuo6h+MtS/lWqJBHwEYeHKFnnXESC8qI0IemCAd5aOPWZhzlGF53GXNj6yCBIfwvFVq+NJqNczSgJLpHx6+pXmMa+pjapCMxIGFzAlWEeAx/8VcSdTkCdBzabs57mmQz0X1lEaYiguAKmxwffanAElhvFL0Ybnw3ofw5udL72H/5FK+e3kW/ReHYHQYmKXKbwUQpj5X1ZSwuX8UgM4NuYgJ9KlMWLKpQpJpfZxaSPYhXRE6aAIYCHVdM96H4tgxyUKIaIi+KJou7sGIuEky/cW/vFl5EroF/NNxfoSzoJhDSNZIWIRvNgE7TOHgarZSV7a/ICZd5Vs2Wk/x1DuTcOZ0xlhVwOdCZALlU8woeHz88TsA4zZT6zwGrCxV8cHMJs1PUuJQ6infwdHsPx7UmR01mE1TRtIuFuUmsry1z5O2jB4/xd3//D3jx4gXOTk/QqF9gSAnbrAQkuYzWYEgNVJOck9bpdKUiidaV5GsBzC8s4KPv/hCl2TUcXfSwt7uHo9c7mJ6ewuraEuYni+h1+3i5d4r9wyM8f/oQuzvbmJmZw/z8Amp1igxucgspipDkKMluF7Xzc7TabeRzeeQLEqzCPuZMH0vTBbRqZzg6rSGTn0BnmMHJWQtHR6dsma4sLzN4NhoXyGeGWJyrcj3MZJICbXKgPpIr6xv44Y9+iLffvoliuYq94zq+ureF7V1JR4hwl+Mkm+6JkGYaB34mu/jEBGBnAGXn3/ZZPL0kpMhCZdgBXYBINmq7Lr5/4sr0ZUAnr+sH+48FunFCPWp9iKwUvPMC/bLvmX7L4+ViTeOhjn4fBzqVUvpKo8DggCZmAVsYvzuvgeLzbe83bru8EegUO0RzUakSKMOXWXReHF9iTasyI+9ove2Ee+K9oHoGmwiBEhAZa9hhnCw6/3KhoNT9IvkG4o/TwBHHPwfBEeEEufBjvZ19T7IS7EPzaPtafkwbJoY4P9zF5v1b6NRfYzjssvDiKu7ZNHK5HGbnZzC7tIp8dZUrpFAYOB86vbckr2stziDnTRE2spZygHy/I2MURInSqh8eje0YubMUkheCh+YCtSMnvgUTFAKmtndl6sNuS75MpFjOqsz5HrgOvOg+lhMWaNxufnUswfOMopTtGB64EMgv1znfpGnTZgytPZsyJ+zMOew6mA+RSwM3Nmbx9tV5VEt5JJNZvD68wItXB6i3ulzTMY0e18Fc5R50i7yat7/+Bj/72S9x9/4D7O6+4gjHfC7L5b8IwzhopNflwsgEcl3y9eUKyOVznPNJuW5U/LlUruC7P/gRFjZu4ryZwKtXu3j54hEmKxO4cX0dy/PT6PVTOG0CzXYH9775Gi+ePcb8wiKWl1awv7+Di/NDBihKB2g3WxhQrcuTY7bwCJQL+QLTpqSkDQYdFNJJ9HtUPaWDDPn58kVcXDSxt/eaLbz19RUpTXZxhkIuh8mpKbYe6d3It0gpC9TC6Pq1Dbz73jtYWF7Gca3LQLe1c4qeFmFX1WcszDklTn/LO9Ydy+j6i6BS5VR3v1eRor8xdUzOkFGU/rtRBidQ6Ez5dTpoRGPSV/FFG8ZaIIHVFh5XF5DAZp3dKibnYrMUArT7mlpO7t21VY4T2Pby9hD/OJVA1pZKnu3YnuB6C84zyaFS3QFdHDTiikQIfCLr3J28+h3IHif4Q2tMIGTsfnCKcjBfVirNficF8YOE84DSjoOSvLoPKvHrqhJKFXxpciubIwzKkW/rH7OulTHgb1CvOjH5kPjTf/c3QoDpZuOHKWgIQAkdF2p/bg4DcHHUgoa1u4Oj9+YQeh04D5mTx8W2d1YeT/AA7fNzPL7zazRPqRRYh5PWCeTov3QyzeXAZldWUF24hmFqEoNExiVrM1hyN4OU0n4Bjocb2vm9tP6hO/RqO9kC6YZ2YcZuTsSqc9ZRAGZuAZg2pVB2oelknqMgx0AbDDEEuriUuoxyssV3IslyR1SAiRZkFl00WikOXpF9EAxAPg8EXigreH9cDnS8X8gypT2XlIqnlDNZLiTx3o0lXFubQSGb4ZzIzd0jbO+doNenQs5UXKCNiWwKG6sUiDLLkZKf/epLfPbZF3jy5DmOjo7Y+slSQYFsDq1WF2fnNfaRJSj6kZ5JKSqZNHL5rNTCG4J9dIVcHjfeeQ8LG2+h0c2gdn6B54/vYthr4u231nF1fRmdXgonzQQa7S4e3PkGJ8eHqE5Oolwp4+RoD7WzQ+TzWdQI6Fpt9KhzwckJB8MQ9Vos5lEuV7l6Sp2oT47ETKM4UeSyX4UCAV0dOzuvMD09iYXFObTbTa6VWSlXUK5UeMyUn0fdGWZnpvFycxP9bgvvvXsTP/ytH6I4NYd7T/bxbPtoDNAF0k591ZJH6ZU4R9aoKDGlVsXQ2GoWb9qbgnO6V0KrLfZz9BoPv+GJDeWOReuOCPQI2oyn1sNDFt/jl1ksdr7jzwvpTssz9pbbQEBljNiJAKi2ibLCGnJGogEYUUtytPv2t1lnXgkPZKxq8gQC0SEqkLihh8qvKgiBfhwCvgpBtyWchWWuGwd2OnMh5Wsga5G9Bl4xOWk3dwXj/QdKTceoXSsBZgbLn/zbv5ZykSYUbbKpGohZFMruhXodfySmGz/S5aloMWXb7GZmcjUUC/umDa/lj/i7qu2zxZEYoN9u4/E3n+Ns/xmSww4f9DSFmVP4eCqDYqmA+bVVzCzfANJTGCQoJ0k6N0tUJ4WMSHNNjaXRHnRudpSm1NQGqiVIC6+HX9o+6DHXJGtLOBCLTGwj8v+wsqEpAT7/WrYBzQk1yBSq2FVa00HYxlJK00z1AA1DKzpOM/FY5Y2NiNVCwDK3FvQjCfGipakuGZFR4WEJKYBgT7vr+dqI2q4HwO4fSznQBeG/ONKVlSadGwwwV83hQ/PPpVJo95N4+vIQe0dnrCBkEj0k+k1MlgqcKD47U+U6k5/8/DN89fU3ODo4Rv3iAucXJxy01O8N0GlRV+8Eur0uWt0OW3GUdkBWFJXuouNdmigxbUmFya/ceAeLV95BFzlGxP1XmzjY3cb6yjRu3riCdi+D81YKJxd13L9zG6nEEBOlEq85dSVv1I6Ry6VRqwnQdVttnJ+eoNdu86yQ/25ycpKtb2rTQ9VYioU8yhWK/EwinyugXm9gf3+fPyuVilxjM5fLo1SicmjAxUUNzXYLH3zwAd559108e/oMD+/f55SDH/7we3j7/Y9w2khge+8cnb4xAab+qB3PrZRi8GRWV0wo+xgPr70xuxBP0o1RZu50xQPN9BcO2EST1lJ8Rq/LRRHjwk6KDiik/eJCPuIj8phpT46zqnqGA7MrNjU8FspbdMWdg5vyPEZLhFnUtejyysUEaRlm5TjA1d9JYXl5eFi/kp8QAILNfShX4+fV0NV9j+6r3g1tqube0iXDR4xbb9nbhU7ujAkicgNXH2R8CuMW6Lgi+rLo0XWwSkA2B54pMlnnjEbdL+Jac9WvnBzyHFbiT7nW5Wh6AU+8avEuGtM2tjlWOY7aa266/m7nCi3oBTn9noFH+7e5RQurcVMF6H4PL+7dwv7LB0C/wS9DBiABXS6bR6GYw/zqMhbX3sEwM4k+A13Gy1UGOu2g4HLVZKwhs2cdm+k3xGuLL803XtUXcSSfUYkOOxIJ9LnSvLwY16yMCA0vdISWjW4Fd1jNWc3JzKMnbhxF4QNrAmucJ1THwqiig3E0Uuini0o3UfQssXvMIMwajeTlBNGgobN9bLd6vb/UvUKG8ucWynj/5jLmJsk/l8a5diw4Om3w3ksnuhx5S/Uvr22soVKZwNb2Dn7697/Aw4eP0Ws3uELJ6dkZd/Ou1Zpch5wapnb7PdSbTRQIVCYKaNQbnKidRA9X1ua5kel5Y4j1Gx9h5ep7QIZSG4BOs4GdF09QLSVw8+YGuv08ap0Mdvf28eThfUxPVbj4cr1ew8XFCTrtGjMNtYsapzeQJXdxdsrRl3TQKfhlZmaGl6LRqPMJTXMQS57nm/Yz0avU8SCXp2axCfYrViuTKBaLuKjVJBE9mcB3v/sd/PBHP8L2qz388me/4Dm8dmUNC8srKFYX0E+W0B1oj0YjeYyp0b0xlvaLWSAjlsKYXKxxFlsIdON+dufdVDNWnMxyCNFp/P677J5jMMp/ZIpZ7KI3WXWhgPZdDIIbOGvDc2fSSMGVinDyWw0oUQWN1nMoIi4hYddItVNVNLR4Ir4qf2bjNHAYDx2Ck/XhlEfqeVUfvYXB2brEWbvIlJkoCSwuSaj3cxCOKVqwWWzLMUauPILrAY9oJ/JZfM5G0JRvELhixDyQBfBkcOJP1UcnqCm/NYAKuXs3Uc6GoJ5Z3jloMtZ9J6AuwvAMB3RqufCzxCxSXBkg2e9j99ljvHx+C732GWvapP0y0OUKrPXOLs9jfuUGEtlp9JJ5gPx0XK1F2jp4G0a1gKCqg0RMUlKUFrDWfka84SJWiYBj6EPzO1jGyw1cla4V6iHQLNSn6ec1ukoe6LzHjA2fCCKO2lYRn0o8XFqdgE5UhHSIWuDcMMlSSmKHakRo2MYIUhzc8MKh6X281h74YII9M9SgGCrUfHNjBjfJPzdB/rkM9k8beL5ziItGm+tUUlpBOtHB0twMNtZWkM9ncO/+I3zyyWd4ub2FYraLdvPneUuyAAAgAElEQVQUmy+pikoHve4ApUIK1QpFJ17g5LSOajGL9eVJHJ2e49XrC0yW8/jo7WWkc2Ucd0uYXnkb03OrSKaot6Fol8d7LzGR62J5eRbtfh6NdgrPnz/D4etdHgdd9vLlS5yeHSKVHHCwSZ3rXLbR4cTxM3Q7XaZzKYF9dm6WFSlqxko7hqw6Sv+gXD6qikK/o2ortMcHgx7/u1qtIpPN4vzsDK12C5VKGR9+9CF+9Nu/w0nhv/z5L3F+fITpqTIH2kzOrWF2iaj8gjVfCiJ79dw7AT1G5IzTsJxyE+BGTFtzyuwYtLkMDMUnbtZDHOh8Efk3AliIO6HbZcznLNXesM9HrUMZE1tRZtHZgYodR46TcBGk1gDU1FAdjH53NKcs4shzIxcx7NcobtkZMNkX7EoHFiZOI1Wdxi2Q7ouYLLiMyjV9x0hPD6jGK/lnhJawUxwuAbtQsQgVeD8Plkrgc409Q6UuxUCvF5yTOsEClkDiT/7dXw/9iyk8cNkkb63Z8I2GVKrftQ+RPRssrqYkyPXyP58/pzltGg3plDpeHLJo+kj0Bzjd3cGLh79Gq3HIQEeV4CmHiYBuYiKPqflpzC5uIFdaQi9VxHCY1qah5KOzivxa98/ZZD7qieeC+pSp5eM2C4GXqFiqY5hvcZR3p+/wVQbqTpcwk1k1NK9jxEBMQc3RI775rdvEsbDiEeFhAOMEh/b5C/Qnp5DrK3AR6W8DuN+AloreQ2YjsldCn4xF5LASMkQ5n8QHnD83jUI2i2Eyg+3XJ9jaPUa720eG/KyDFnLpPtaWF7G2vMTa/+e//gq/+MWXnDc3OdEDBhe4+3ALtS4VUZ5ENd9HIdvBs5cH2Nm7QDk7xEc359HqdrG118LC/DSuLFeRqSxhULqGdGke6WzBld0mJYCifav5HorFHBqdFA6P6njw4B6Ggy4+/OA93stff/U1dvdeolQpcrI6BaMMe330yKK7uOAiz/RnamoKs7OzOD45xcnxCVd+4RY8nbZLZqfPiFYlYOTanEkpe0eFEHrdHgNjdbLCfsW1jXVcuXIVh/tHePLwgXQOyeQwvXBFgC5NSegWqRs7w6Gwjgidyy0os0hCMRnuwd/UsovKkCBCKrJnVEDFqY83IN6b/FRxWj5+m8sEuhe8ahW4NJwAf/RQmcEhPjqNAFR3R3iGHXDGxIhrDmq+pODdHV0ZAfJxiq8HrHCex/3srTZvBLE1qS3X3qRcMBkTFLLX1eKvxHfQZbRr3DNo8xJhrcxXbL694O+IvLWHShtV/paxj8IkqoSm9QuBLlz4eG04b+V5BOXr1W8jR0qezPUsnWUin4aJ4vwdV8ORwzVYwlMSLpJEXQ7RPDrAkzufoXFBpcB6oM7gpP0S1ZPJplCZLmNh5RoqM+vop8uUaafCSnx04psjoIsugRiSGgrrct6swSX10RMaM9R5jcIV5UCUAYcTwe1lKjjigueBrpUoZLH0BBN1jiIg4DdqGIwSpxLeKFRGEmF1DYKdO0oOxIKQYrt8nCCIa/B+Q48CndwujGod8NRQIMp8NYePbkr/uWw6he4gic3dY+wenqPXGyBN+6DXQDGXwJW1ZSwvLrLv6u8/+SW++PIuLs7PUco12fLaP6ljbuVtzM8to3a4xeXjXh7W8HznAtTj8J2rZdy4toKJyhJymSwa9XO00rNA6QoSbAHRuguNlqC8vUET08UBR3MenbWxubXLFh0Fi3zvux9zYM0nn/wDXu2+xNzCjLPoKLWAKqQ0G010qF1PAgxKa6tr2N7ewe7ua7bUqDsB9bPrdloukph2BeX/kU+RijfTzwR2rr8e1c/s9Vjp29hYx/TkFOq1C/ZFpvNlzK3cRGlykbt5eFbAl3OLiEdeKmlMbGukO/BSORdSfU4WBHv5UivgNwCt+HfDf1/2u9A/9SbhHAebuPDn+/A2jYnqoSm8UYbFwCdCxNG1TomQosLcZSIs6GwWoub1OnCwtbgE6Nz4VTkdR//FUmRHpmMc4PPrRmSXKuVvsnxjQOfkkdGaY0rLOYAPS4ddrleZIIy4gELQtObgsmQKZsHzDXVlj3rLmKlLud6SkT1Ouw0Q0FZSqUO0F6uOb4vmBbFGwARgF08t8IdRoxEpaIPuSxcOgO7ZCR7e+hTnpztcCoyr2FMwSoaqU6QxUSlhafUKphevYJCdwpCCCdiCFFAxS9I75RRg3M4J+Fs77tbRIGSMzb+l0EVi2jHKDlzs3ipOdOIdb64Ly9SmzYlrUqtJ9Npd1+1Stxn8roiDjDsselDdlTwMATpz4JsmFvlOeMADyzHcWPbMEHTHCzWhQ90GtDnl3cZdo5z1S8nTV5aq+PCtZUxXC1wmq97q48WrYxycNbhOJAWioN9EpZhh/9zc7AwHovztf/kE39x9zFRfPtnA6kIR0/ML+OC7/xRz04u4d+szfPPNV3h90sH2fg2HR/tYmc/iR995C9/98EMkhgPsvDrEYbuERmIKw2EWFCcnugn5HPrIDpuYzPex++olXmy/xtHxORrNFhaXFnH9xg1OHfjs0085UX1xaQEpKupMyeLtNhd3blHQCddoTWB5ZQXXr9/A6ekF+/mWllc4gf3B/bsczELWG1GWNKc0D5QAT/NIyhbRlRQ4Q9TkOfWzOzrms1etlDAzXcXK0jwSqQyS+WnMrLyFTI4UPukcYvSNE+y21o66UCYiLt8DQTe6zv4Mub04JvI6OGIRCi4EyzjgvOnfbwLCUKo7EFABGMrycQBhR5ovD+hNZyhYlH0Igrw2JgH8eY8D3ziA5fMxBuji7EpkrLoeA636ZBp4eNZ5LUbgbezM+A/HgFw45vB+oc9P3kGvDHx9du5DcDeXjdGH9v7xwbr3D28dUrf60p4ClefH1TT6zCvzSTG4TCZZUWcbqNFc4UY2q82aelIMih0m3kwq8EeAzgRwUPOOTdQY5SdMpwx7QBVyaSM163h461c43n+BYa/BFA2FiGeyGeRzGRSLJSysrGFu5SqQm8UgUdAuBtTniwJDRLhK1JG3PE3H5W4OEXkQVICwjW0h+QqgbjElPCZIVHQkvdp7Sg3yx34TushLnjRq0SILxrXaHCXglyuET3u2q+umATdqDMvCB6kK3IvPADamXUYEh6NdR09KXGt+s8AJaIJLtHhTnKj/3LvX5/HOlUWUixmkkhkcn7e4Nc9JvY10cohMooNkv43p6gRHXFK/thebW/j//vanePR0E91uH/lkF9fWK1hansXy2juoVuaws/UIn376KzzdPsFJo4dOt4WF6RJurs/g6tos19YcDlOoYRZn/Un0h5RykNZoUNo7AnTVXA/379/Bw8cv0B+kkMnlMT07h8npaZydUdHnexh0O1hYmOdEdG7B0+mgVrtAo9Hg9cwX8lhYmMPGxgY6vQEXjp6ZWeCqKQ8f3MPZ2TGX9lIeANVKGVPVKlOfRG9SXU+q4nJ4dIzD4xM06w2uq0lANzc7xZVicsUq92YsTi8jQS2ruCZkoBwFUukyceiBcZy09InATqAGOXJOcRtDdYu+pcI98AP94/aV7uvYnhqnbJkgtdCEUK5cJlz9GQtqQqoYZRkZC8RxFt04y0e+ELrXgqaizuz4FreBhLTw1Sb4NZncit6I+PBpSZfOBQuF8RB/mQXudkAEdMynHxR8V5ALU1Gc5IqlFTj4CUEjpM7ZVRTdewJqamWi738dXCokTNQil/URFccXoafGq//+P7lHhEEX4aZmnEgKcAg958NQo7UrFWcjAKFRluo3YJM+fMmwWSjxxNyVe4Bkr8ORl7tbD9HvUGmjnlSYIKCjxPFCEfPLq1hYuYp0cYFrXlJwCZOFw6SGs3ugc6H6wXyG9CM3rNRoFOknS+O0ypbK0Nq720EI72V7KizBpKDutQ9pUGt8smvKaqW8Av5+ZH+6ebcKLvJwvz98RJUMz0dY2jC9thOL1OQbBU0KBZFGpF6okcv+kLUUkJW/49qpuwmPR0RtuZjAR2+vcn1LWstEIo29w3O82D1Cvd1DLp1ActBEatDB/OwUrq6vcLUQ6iDwd3//c2zvvGagSw3bmKsOUMj1cFbrI50pYX1lDmfnddx5tIvWMI2p6SlcXV3GTDmLk4Nt1E53GXzyMzdxgVl0hzkkqLIO23O0d3ooJFqo5AZ48OA+7tx7xNVGiuUyKlNTzCi8fv0aW1ubyKSSWJibYYuMLEwqP1ar1RjoaB7IIptfmMHS4iLTsbt7B8hk82z1UTCNRGFKNDFdXypNcDdzomUpD3Budpb90geHh5xXR37qTCbFJcoWFxcxv7iEYmUOucoikrkJPeBcgV3XRNcwooSr6kW/UirKFNlxMBd+5mWC3x/jBCZ/ZlaVjsVp4yrBL1Oaws+94hx7nwBUWXFWn7qdB2+BsB9F52L07ULADS0Rv8/ljvR0yz3k4atFF54neS39JBbYI+PR8xE9tMEZtjwwBTpdGzMkKC3HJxQFIBge1RFMCxbesbOj53ocEyMRdipjwjgAHbFMufX19BGO6qn0+cVOksTyhc3YUZeOPEk3pU6lzLspICOzzVdrOGSQB079HlUuMRBqBay/+F//sxPNnMeh2poBEosmrY7Ci64FlIXeD2pXaugqbzwZgQg2up8LPDGaLth02vLH3pO+S8V400Ngf/Mpnj34Et3mCQb9Dhe1JY2WDnuuWMDcwjIW1q8jX17CMDFBYaAi4MmaM20sAA+m8ZxmqBakK2ETxoba6mjpGUvA5nci68uHRbu9FWbdhmuiryoiPvoL57y2gqKOEhBtxpnmY7RZoVuCoNwICLtdHTvdBrKjIOgvNOCKiDj3FgZmowIuWgfThIiAoQIv6x0DLMwU8dE7q9J/LpNGf5DE9u4RdxXvD6nvYBKDdo1zKFeW57Gxusz+qi++vIWf/eJzvHp9hHa7y6H9ifYeqoUet9qptwb47/75T3Dj5nu493gPRxcNTM/MYGVxEf1OC7e++gIvnt5n4Lz+7g/QzS+g1ScTLy1Cn6xkSlBPd1HKAk+ePOW+d81mi5PEi6US2p0Odzc/OjxCLp3m3nCUEkCLRUElBHgEdqSsUQpBqTyB6ckqB5sQAFMkZb1W4wLUzVab53ViYkLyuqghayrF9CopdVQFiMZF1l2eOhiUiyjkKfI4j+WVdcwtXcEwXQayJQxczVa1YyIAE5aRi4uUqOL6m4DdP+YaY4Y80HmFirdFDJTDf/8moBcBupGoae2hF1Pb3HeCFxmnoBk88ck1K4XzbWMAYDJmDNCYZabfiFh7biU05YaKStBqcDNnuxfhDT3bGVOarhX4vFwVQx8Xp7m7+oRv8ZNeqpzG5ofXwwI8DKCsHJe71tIlogXgTZ6FUjBCRUasPclh1FA/b96Gz/CxxZHtaDoPBxRqTWEW+//mPxDQqXBT4eqCL0y8cbFn1Ti0j5xYd+oJc9SlorK29RHLzyyQSFxmxF4g8HT6TkI7MCOJ88PXePD1L9CqHWBA3cYp8pKBLs200PTcAhY3rqM4uQIky9xQkx855FhK1/PKdAXe4PZOmm7A1Q8cyqoi6q6R35B/0DCSQDTQ8YL72Xyrua0mdRwQ4jwzf0sclgKFvL4+UECNcLeY4f18d/Ro8riAuf3HDzDNQ5UPX/g2vsnjZ8L+7ZmaUY3QDvEI/6Dz6kFeuhFQpOX7by1hulpkAGt1Bnixc4CDkwv+dz6bQLd+inSyz/UtV5cX2dd45+5DfPKzz7D5cpfz5tqtJhrHO5gsJnBaq6PZ7uJf/PFPuH7lk80DPHz8GI1mE6kU5VkmcVFroFGrYSKXxtLyKiYXVoEsdRCQiinMBvRbHLmZSw5w/8Fj/PrLL3F6dIyJYgG5Qh6NRpOBjEqMkVyi/Uh/CORK5TLnVVLeGwFiNpvB7Ow0ShNFnJ+d8zMq1UmmOamiCyWZk7+uVC7xWaKEcxJqVDGFrDsWcJxaQ/udupXnUSlPcFmwt9/9CJXZNewdt9AZiEUqO1ktGN0xXvaq4qTLF6ExgyW9jNIaq/V/G+IFZ+2yS+PPc/0wQ/o1SEC/zBKUCRjN1TIak09DcM+4NWcywk6L3k7qT9q9FVwkdF5EtmO3rOCw3chRbJf1TZOxipxSizUoM2ZiQIpQUFi9l1Nm5cmwvFVFP8d98iG1HJ71y+SSWydHHfod5H4KLNTL1jV8lnvP8OJAKRCF3xtZwmR6/1qc1pTf+vqXdlv/TKGPiaEx9izxP/wHoS4NtCxoxG2EwNHJk8PnSMNoqYOzgmNEM4v55My6o7+5S7HSfKbtSVUB22J9/kcKabRqp7jz+Sdonu2i32vzhshQJFomxQd/iorrrl1BeW4dCap5yXl0ZCJrtCVlD3v7O6izKbtRbDhnRvk1VmuVX1ed7ULH0MYWjTmkIwykRK4H5dJ0Xr2QoMg6WXYH7PwlKywd0B9mBZuC4e07zxPY8B3L4KTY5RYhC40o0DmqJqb5/oZybESkxr9H9AFZS7RvCukh3ruxiJtX5lAu5liIn9XbnFZQa/U47yw17KDToFqPKVxZX8Xi/CzvCWqS+tNPfolHT1+g3mxxRf8eAdmwj06/i0Gijx987ztYXLmK51uv8fDRfZyeHIJ20+zCOpZWryJfmECrXkfj/ASV6gSm55aQyk6APGW8B/tNTE0MkRz08OVXd/Grz8lP/Jr3AYX+k2VGlhaNs0dlxoLggnJlkgNTKPmb6EuqoEK5b9VqBU+fPEW/P8Tq2jqSqTRTly+3NtkCpHqY1JWcgnB47ydTmJigxqxptvDonvTMhYVZXLu6geXlZaxfvY72oICHL/bRlk5WmgNq1pu4Z4xF4/PsJetImkuoeY4Du8uEZAiAl10TWlAm3+JVThwDEICayaVxf9sei1uMAc4IPumFlxVT9oc+lAQCKkbPmQZq9Caf4TDK+Q0HZSRIJfBJuPlyllIYvi83NaBjCk8+MRHsnurOr+bM+mdGqctwmN+2xso9jnkzvXsAVP6iUUhzgShuwbyM88qW94+OwVdxKqiBKOMWay/+PrY+ViFFy2SLLPwf/7f/7IFOJ8pyKuiQsDWj97TUOn6Muuk4Ry6gH8IJZO0sFhFEPjgT7WzjkU9ONRMZeJ8J8STSGHSauPPrv8fF4RYGfWrCSv4Msugo7DqFytQ05lbWMbV4FcnslAAd/y8lVFSoxQURVHb4DaTluZR/ZyDFTkmOiDNN0LOeITjG9kGcYjQI0GhLbxVp5CZ/rsCna2caiKp6ojUq8OrW934wXfMwgEjPgv6lc239+txmi7YysY9t61xms0UEViy/7w1nnak40Uj7mJpIc1rBxsoUCrk0kok0ji9a2Dk4R6PdR5r2Q6eOYaeByeoErm2sY2aqyqDy7MU2pxc8fPIcNQrh7/R4nQgYiO6mfbiyuopieRLbL/ews/0c/V4TqXQOK1duYnXjbe4Y0O8PUDs9RuP8GNVykbvWD9NZDIYpDLoNTJcTGHZ7+OzXt3Hr1tdoNy64czjlylHACVGN3Gy112FwEqE4RC5f5ALMrVabIy/X1tfx2//0x5wac+fOXQbca2/dRCqVweMHd/Hk0QPueEB+OPqPvQSq9tAen6yWuf9iKpPB3MIiPv74Y7Zwq9UJTE3P4uV+DXefvEKrbWqT2v/Ca9t24b8d0NnHAbUpCuxlq26bOFjhIAr722ivEcsheH78iQZa4XfG/fwmq854IxP2oQwIVdoRQR8ERAjtFQCdTianHVl5QJXp8QCf8IzEz4TzsgV5rPH54/vHaRQORvF/2O8UkZmXnb7xQBe3bMd9W5KtDU8MXNwHY1Xice9i95Ziz84QjjB6Jn+9fAtHJILRJ6D7XePbnamC4OhcrXGrhg4v5//0v//f2niVaq15qlHQz3IVJNhAJoiOouXJBZ4kZ/n4yByxgmz4WiBaOwW7iCgV4jxJ9DNHodG5SwPdHh7d/gz7Ow8w7LckcTxNkZdZjnQrVcpY2riKmaXrSGYpgo6KO5sjPAC6YI7ZmtJnCtAZwvjoMH4rqvUZ+BblEOq7OGrQhEBAYbh18JvDA5wcHqoMIZsoEtoUS21SQI2V3LKvyaaR0zgW6JyCodSxLoRYIKPlyJx+ZI7nQBDathulfqJ0kHulwKoVKSv6aCLRxfJsiYFuaa7ESgtFQB6eNrFzcIZas4NsKoHUoIV8eojpyQrmpqcwUczxntt+uYt/+Pmv8OjJplh05LviLgRl7hbebJAvbRr5iQkc7B/gYO8l5+NlcgUsb9zE/PJVJIjGJF/uMIH6+SlatWPkMwm2vjKFIpLDHgeutFsdfPr5N3j48AFbmJS0fXJ6wiDGVhYrRST4xAoTQz3JHcAJtKhV0NXr1/D93/otDi6h+pSV6VksLKzi9OQEz588wNHBHpcSI/qcLDahKVMo5LIUV4XpqSlcubqBicokrl6/znUuqdbmVLWIyckptubuPNpBo0VthyytQEWvW1A5g3y+7ByoP9fg0e2lsfIymuEcYW7MypBNrWReVKuPgJlzHTiUMFHigrRGFOUIviqMBedQ5EbUnx0+k540Ys3ZVMQuNJbG2QuWN6ZtYsxiiLJAMqbQOvO3DehJZ8iMhufbK8bpPqesKNC5+8asqcuUDaE1A4CM+yVCwRTMs5NNQsX5P845KR+F1nz4b/+zH6ijI3WXyA1Efqj97Mjg0FiT9fUVauSOAQ2vkZdkxcn6SMCf1SCWMSaQ+J//j//HkchM5Sk4iSYUnVFp+hkiahC9F0QFenDTOTKLT4WzHYXQojItCiQ4KLMplUWyB2w+vI3NJ19hOKwzCFKuUTZLTS8pl66A1avXGeiGyTJ6A8qlI/+ctP/22XTjtFUfvehpUykxI81ONcldTDrujebNZuOTfcSXBLqYLAlqQIYUCC+QmIl6PiMWuNA3DlZkEwh3IRq5Azd/jRdeAWVlNJZuidAiFMs02IAx4WbPGaeZRrXguFWowOywX8WoWbMYIJ3o4fraDD58awlT1QLTlt1eArv7p3h9coHeYIBSPo30sI1Bt4luu4UWUZPJBEdKJpJp3L33BM83d1BvdbjYMQWDUJfvre1tHBwcoTo1hYnSBE5OjnH4eg+JQQ/FcoWBbmZhHalMHulMDsm0BHo0Lo5xcbLPz8tmkijmUliYKXNU59d3nuDpsxfcZbzTaeG8Rl0RehhSxAxnrNlcDjlvjjRxisqkjgPpTJYB+OY773BXBIrSXFxZw9LKFfb5vdp+ikbtDKenp1zrkuhLWhtq5kpMCEVwUqrB2+++jfUr13D9rRucS5jLpLCxtsRtfx4828M3D3dQa0on9QhwsSBxiBARTLKNomficqHlgS5uXcWpyrjFH1eQHMUWMTjVlWHuE/XvjxsjK5uBcBEhKX/sbUQhDcBWNXapfqdXmQ8oNFhUcEfAxnxmwd/uHcLnBlGW8ZPlp5mE9fg59y/gg8RcYXm9oVG7NqdunMG7xOfMGQ9Geo4AXRTH3L3tDIdTJugnv1Hlmk/BGGbHKwROZdCvjcphryCEgsjHK7AyGVjA8vhopwKRPD5B33x+ZvXybvhf/s//14X4GHVgAlsqQiuGKncum5lQwIeLRzZ08C6yx0JgDH4OIjZt8NzRYDhEr0+9xLJID1PY336C+7d+gUH/AgmukJJAJltAJpdFcYIoqauYW7mBQaKM7oDKH1G4ugphtniiwCwzLifD/IVqoAqoKNCZr9KMUglIUSvNRTh6oBPrVZ41KkT8Q+1Y+64CutliWppLxk8YXRIeafs58O2ZRT2iZej9A6Eg0V3Bn5j1JtgeaKm6ju5z/iqF4tt8GcgFuqzuG7Hk6DT2UcgM8d61Jbx9jfLnskgmU2h1+tg/PsNFrclWU69dx9nRa7x6tY29/5+z92yyK8uuA9fzJr0FEplAIuFd+ao2VW0ktmFTEhWyjJmQQvN5JFIh8yckkQzNTxmjGM3EKDh0zSK7uxzKAQWb3mc+783Eduece/MlujXFaALIfO/ec8/dZ6+913Z7ByiVykwPXl29jAevvY5hIoWX69vY2T3A/v4BW3CDXh87u7tod7qYmZvD5NQkatUqjg73udXW1Mwcrt58gPmlNZ7/RlRmkgqtyXAbDtBq1FA+2mfA67WryGV6PDrqpFTjkT/kK1EHknKFJiXUeJbcoN/nmF2eMiMT4OQTSqqiZ5KYWxoZiqstLaF0coqtzU1cWbuGB6+/zfVw5NER0FHdHe01TSogwZyekWbORMtSvR2xzq+/8QY3dF5cmMXFC/NYXr6Ibq+Pb17s4eGjbVQb1G4sSOjyYZAIxfTraMaoUKhC0bowITGi59eXlngAspiMSLzqiJhxzHHswPh1ZU2OFYqeoYiXF8ixP2tRw9IDnQc2W3ko+QyTsevZHhlNGQKLBw6tlQucM1Y1zjfR8x5hDi0RQXSIc6acLomm8wtYBKGowLlyv7M9NvzRV+TmVJ4Ty3LvOejj6bgt8ogc6yWCFNMW0bFi53mFung3JUH1ksTPQnNA3GvTh4xBCqoWIzWgs3dDf1p4jWUj7OerTfl51Tp4leXkX/x779HZNGtyd4kTZi8lBnTuxSsosf8TOQCxMKGWG8QXxIqUul+Lm+JoUtrkbreNBHluyQyqRzt4+Ks/Q69VAmgIK4bcFimbyyFfzPLgyaXVW9LceVgAzaM2ARZKw2+qlUYY+WwGViRPjVtUJWV0UISulH/b2B+zvULq2Q6es/oCy8MlBhjI6ovnfXZh5kCRkNJUSyYUeqFm7UjZN+WtiMVr3qY9d5CtpXsd7kmovKI2lVdsoQXlxVSvHxxAhfnoQbbXO+xiZjyNBzeXsbYyh2I2hf5wiFKlgp3dfRwfneL05AQHe7s42N/H0dExqvU6e1AUHxsfK+C9b30La9euYX1zC1988Qh7e3sMBkQnUnusTJZS8CcxMTXFAFg6Pka9UcPM3CLuvP4uFpavIZGmKQXk9ZvJIW+/22lx3K5ePkCzsgi3nVcAACAASURBVI96tYJyuYpet4VCLsN0ebvTw97hEY6PT2TeHU0fIKDTekJKUKG9ItqSzkS+WEC2UMDxSQm9PvDa62/jxs1bONzbxvqLJ2g3azy6h6jO6Ska5ZPAtetruHHjJgrFcWxurOOTj36Fa9ev44PvfYAb11d5MOvMNHmcPXzz8gAPH22hXKNELWpgEFMi6s2EyjoOZqySY4oiZJeiBtGob8sL9mAU9bHMOHLfDAHTEtOc7AahjpEGcqgn5Iqs9CL8nD8L7p6hg2f6LE7LBVSc90g8PRfx9AzHFCj43LkkPdavQeqIricwPsxeNg9ctFQcTjzd7NifEbG9uCeuiQn66GevGTHC3a9jfqgLqYzOGBXvSW2ouEdpBu4IABQP0O+NvkDzOzR7Kly63N/ik/ZeQqBjZiWWB+JyPhydCST+p3//n/3jmmImjjMx5JidyZtZ+J5+UOpvRPZRxHpSi0kwU0ZRhEAgbKlmffBMpgR6/Q4rwVw6h3blFJ9/9BdolKnnZYdpSZovls3leQ7Y7IUFrFy9jdz4BXQxht4wo6CpGjYwRJ3HqmDAQc5IZb0ovzCTVHrW+Xo6ya+xJzRPRm6ideYjtUFUBWneUFjl79bpvUIDLhZmzbY1oOOzphc16tX2kZW41ua4A2Qg5zJivaKIWLnneODnqTi9SkAdOdtIQ4jyPCl0sbxQ5IzLmfEMatVT9sg2N7ewsbGFo8Nj7ghC43RalE1pQ215Jhj1eOxjefkSt9Q6PjnhcT1UeE3/WRYcKRii9Ii+LFJ2ZaOBarWCsYkJ3Lz3Fi6s0LSLMcclcMCdm3jL++j3WhhP95Ho1rG/f4ynz15gZ/M5t6DjyQLDBErVKk5PhW4UqjHNcTWqbRPKUfpR0gmlnpXdwRD9RBpXr9/FnXtv8GihzReP0azScNkOD2ylkgoa5UPx57W1q7h37x5mZ+ewvbWFP/1//wTF4hh+8rPfxrvfehtLi3MYL+a4X+bTjUMGutNKS4HOv1MBgehZG+XReZALT603uESnB8ZixB73SlwaSuh/ka8H8RT+dSzWbRb5b1JCoLok0k4w8FlZ957DqphxK/o59AAFPM+MlYkpbFOyogdlExzI0GO5lkuimON7xkdVPZWIYeA8pmCPrZMReyVR/4fv60DZGxVm4HKMyryn8yhL3QMxaKIQ66VAYVh1X0hyOqBzmCSfFU/M1xl66dBniN3LZ2S6DsLqnZnuFkaR1V/Q3ckMb9l/8e5Ckko8wNg7+hf//n+xhilyUaUPPO2g8aGYADF7GbHk9MUHpQVy2HQT4vywPYtDUtmW1IBKivvo9CgxIYt+s4GvP/trnB68BAY0zFJGn1ASQjqTwsTMJK6s3cbY7BV0ExMMdNzjbNShMsvRHSq6WliCoJX0PBRWriHHV/txOrAwVCIPz0d7LXFt1KPGgcKsG4utOOiMfdmDnUlVLJMqQKmItRZTNi566LzUmBU3QkfFKdj4v+PPdO6/h0NkU10szeYwlR+gWtrH5sYG1tc3sbd/yJ4Tp+1nMzKslmVDSkQEMyi9uMvAkS8U0Gy20e60uXEAJYbQwFWiE6mIPJFOc5F4oTDGcjLs91gG5xZXsHLtLncSIfpTcu9FPk0xDbp1zI9Rvm8PB8dVrG9s4/nTr1E5PUCn1USr3UGr3UWn1+f6N1KOnDGZy3LZCz0DFXeLsUQ5L0mkslksLi3j6vV76PWG2Hj5BO36CSfd0HO1mPJMYWpqmj9/aWkJD15/jYF6d3sbn338MYPaj3/22/jRT34LFy/MYSyf5vs/3z7Bw0ebOCk1+I485DekhUZ4dKPpy2jCyVlZ9Y3swu+H8hAxIk2WRiCfY0miWKrsSdTIOyNPAd15BtBsJEtMJzn1ota9qAX15oN2hBGPTWNyZtyHlJn8XRdvXov+yFJPzFMTI0I1ETNY/olsv8Jrj2o3ZqGXkBI2vRp/l7InMS/MJRFGd9On74RJSv6lGGcU6nBT2XylQO9E12E9b0NnYLRn7J5DL+i0tiWpOPpTvh+nMFXFMwPnmYMgQ5VmjGqddOKf/7v/PHSun3uHskh6WDcVPHhhLAC6ofxd6fLM/xEdaLRfhPIK4kD8c+UA4+o2xTVwQ3QGHSQGSaR6XTx79Al2N74G+gp0bEHnkMokURgr4vLaTUxfuIZ+elqBTtZC1w5LH1TkJNFEgg6S9m6tXAzYgjozEw/JEg3+n8bktDRdtjqIDcbOcSjhbnEivBEicWRRqx0491B68VFt7JzykTfv7ksz/5zFq7HIkJYOj0HUODHl4w9s9Mic/deZA4g+Er0aBo1DVI42cHSwh0qF4l919AaSIUXtsPLUCICGj6Ypziq9RKl+hgCF4neDYZ8TWORNUAZuij0taq/Vara400g2X8SVq2s8WLXf7SLF89/6nHxy5dodLCxfBVJUSiAej6+5GaLXrCDdq6DbquC4VGbvsnxCVOURF4GT999uddEfgDM+qQbOSgN41M5AgG5IH+ABqxnMzM/h4qVLGA6S2N3eRaV0hEwGGC8WMTE5wS3Bao0GPxdNLLhydZVnzh0cHuPxV1/j5OAAvW4X33n/u/h7f//vYu3aCifsUE3e+u4pPv16E0cn5NlqO/OAMmI1G7AGzno/Y8UH/RlNtlxMJZolOOrdR5R27PujjCU9epFL2TXiAHaecXXWc/PGrV04YkOHQBd4fmL4R415897sOnF5joOihcKcLnOekhr5bi9DNRB42/qSJJ6t6sFS5WPtxMI1xdc5EugsAUGfOdTJ4aDX6H4aWJhXF33rpndG74vtgoCJswVGeMgRnRN4wZGIrxmjpAgUZpxxoPqdtyxkFp1HJ83R+Zn/2b/742FKvRL6AXkojqLVIllBTlk4+z+uv5z0sXRWmoELr8grVoEU0+/ap4bBUi0QXSkpY5oQx23AyAXu0siUPrZePMb6448x6DeQoPZgFL+jFGxOC5/AytVrmF1awyA9jS5ocrMTdUZ7Wb8HKaac+GdaXKDvxrwnfukBUtlGcmEFX047pXBLKy3JoD85QUcVgwqou5bSwCZQ8t7FxFN/8YwOEYtQ13LGcws6B3g4C4riXeGgA1Z5ZI3xuVhF9PDJgmJpxbp/3kY7m+0mr9x77+EhSCb6aJT2sPP8cxzvvUSvQzElSkTpIZsrMlAdHOxx6jxNEWcjJkXxLgKpIde9caJKn1L5aSo3lZdImQT9SXVF5NER0E1Mz+A7H3yAqalZfPbxQ2ytv0Q6BRTGCrh26w5W1m4jlS1iQC8ykUIymeY/CfDa9VOu2TzYW+ckkfF8nkcIUbYlNVamQ0PeJJ25drfLg1T5zKSSPEmc9ofmx3VpRA8VfqfSKBSLKBYLoDNGiTGtFnlfQ4wVx3D5ymVMTc9ga2cXzZaUz9y8eQPvvvdtfPzZF/jVL36J9HCApQsL+OFv/W18/2/9AMvLCxgvZLgkYWu/xEC3f0xAJ4ZBGBrxIB4EiDRGEtJocgxFLlxClSqP0Pa15IBQUMX487HhuBDLmdJzHrW9PM2oMh56haM8RBHD6MH0lrx3MqLgqGdIz0/cI2UtFUu8inhwge4KQUa3x8k8f8fFEuS3xorZZ40+dedQ98Vb0MEhVzYs9CBdiMIcKqP1zJrR/rbyOdlz+f/6WiOxLDVgz2gd+ewZjy7QkX4fLL5re6/nX0ccBSkekQYbXk5FXsVxsl1ySK+3ESPEJkY4GA10jag0y6KXvIVBn55gwHkgvBv//N/+4dBn6VCBOHVoUFygOJ3k5cpCCIA0jmehfJYTDrHFUuptN9TDo3/qpZhvpd58EoS17D0SFP0ZFfoR4Pb6SA76ONpex5PP/xq9dgno99niT1PXiEySkw9WVq9ifmUNg8wMusOC6ml6W9YKLHzRsk4BKJk5FfE8bZpAUEDLn7Wmx5ol5Tw8vY5kcIY9JA0A/em2QynKwdremFBqEmPghfG6YhRBCMLx8o+gIZ641ep1i2FiBomJ/iig5NQih3URXp4XbU2u9el5bVLn4l53uH7dD9rKRmkfW08/w876N+i0WwxmNFiUJosTiBwekqeTwOzsFIrFPKfpkyyzJ9cfoEf/6/Y56SRLo5pyUmCdStN4mySXAzRbHUzNzuKD738Py5eu4E/+25/h419+hHR6iLm5aSxfvoLlq9cxOb2AZLrIXl4yTZPFxbij/prtyi4ef/kZ9vZ2UcznkKE1psCJJbQmSpKp1ZucmEKxOkqEoSPFI6RS0hi80+3ws5GXR8kyY4UiLl5c5Jq7dqfFo3cK+SLy+QLPrdve3Ud/QJR8CjeureH119/Ap198jU8++QzFTBJvv/k6fvcf/gPcuneHQW5iLMPbvnNQxmePNrFzWON6RDYunUKXN2KvKKLPzsRKAm3u3p9dSL5pSstRo1GdHBhYMTAKvKe4ThVA8jG887y6QJU4re2MriCkco7zIyIahFEi65BDKXsVesNWpG0K1XUdkb1iZRr7vIBdeBycmaDvQs6k7KcH7FD/eBDxG8zAoAkrsmOBQePW6UtdzMBxxE1wP+8D2DMHVRdBeZNvLxgccZc4qqswL83oPLOtVb4ExGLPwbWnCmv8Z1DoZ9mXQfzTdJg1dw6/62SAhhVbSIZaNNJZ5nIfCXDy/v7zf/tHYZJskLapZIhSdHwDBQZ6SdY+yxDZ0QQEYs5dFoozSbO5OGNRkk6E2BHFKwdHH9xq4CwpZjBEijLzDnfx6LMP0ars8VgTAmZScDSyh2qoKIV7ae0mUsUL6AwLCqLS81KsGfJUzamjg0WzimiDBy5DyrnuCnS+BCnB1rhtqoluJFNTqxjEIDZvKLA8A0tWtjOwpkLuXhAwOIcWeY6qCE9PRmvZWMBtgWd4TS3R5+X5PXfKUG/hn9OvIxI2dJmk4Y6o7Rpp32SlB2JR9xoV7L78ChtPPke9VmagIk+HfOuj41POZOx02uzRUecPSjiilZIXR6n8vT7Rhm32qIiypO4kVHNGxg4BBHXPIvDJFoq4fec2rlxexZNvnuHF02ccs6XekVTMfXHlKlZWbyJbmMIgkdEgtww9zQybqBxu4qNf/DWOjg45ZlivVrmjy/LlS1hcXES91sDpKbX4aqNcqbC3SR4ctfxi75IyOHs9FMfGuCC+02rzRIKZ6Sm+TjafxdLSEibGJrCzs88JLyelEnL5PAr5HHeCefDgAfZogvjzF9ze7K03H+Dv/YN/gOXVK8ilgckx8h4T2D2s4NOvN7B9QJ5lHOhMGUblMCLI+s7NqwmlLPTO4yAQB6xRijpU5KPoR5Ep8faEsvOG2KjvujNjetOl5QeCOwKwPNorYLtnjgl87KH4hETdY/eJqKKOAiU3Iz7HCJB9OusijqYA/YIE6KLrl3ci/y+aTiIKQAwci636Mo8w1hd6XI6lM22s9bu870FWrjyDtkHUewRQJol7SgzISsyw1jib615i++tBM+JJx42IgDEiZsWcBsYfYxVVmTnmgaefqSPzz/7NH4uzxm8gOqrFqLww1mOLN4UtF7VUfF00a3wqkJSXagBg16NlWtKLvD7ZKskXMq9B+N1MAqifHvMQ1vLxOtDvOPAioCMKaH5xHldu3kV28hJnXg6pqwpdi+kpFRD24ix7MsUvi5/YNUvV8gHeCz+8ktZscTi/R7HTYvfQgvDRlqUHJQH9WPbpCEqG9zqSYBAoLfmlkdN6egIADTHTMVL6+1cUjNvxiqlH95ZEP3mQs0NmHr5Ro+HHeGZUv42jnRd48fWnOD3e5X6lc3OzbGhUqk0cHpJXd8gxuoW5aWTSlFxhRhF18O+hVqkx0FBcjorCaWQTtYKjujUBnAFm5xa4i8jiwjyqlSqXKlADZoqX0ZSExZWruLx2C+lckTMiOWOTzuagi367gidffIxPP/qIn3FivMD1eNVKmcFyZmaG692ITiXPkv5H9GSdmjSfnqglKV7n+Pg4Nx4f9vs8VocmmxNoJ1JJFMeKXH93elLGwcER6s0GG5j5bBbzczRn7gqWV66g0++hWavitdfu4b3vfhdziwso5tKYUKDbP67is683sLFbZqBjfkTpM9WBZ7SqnUGnnOLp3ibaATUUB7bw33El7XWJnTuTuVESFb2ygZ2vWT17DVa0ATiGVwgTLMzeM4XPn4tYbK96KtVKIdDF9mXUc5tH5zTaiO+zPowB8rnXUr0sytqXYkW8dn7RGgKJqQfbAwGqkCLUfbULucBgiNHmmuquGnip4IQgaTspgGySpXeP2O0+AUwwMmQg4n93q4dMFffvKwQ69tg8lqrnriCqQMefpxZgXnmJ4nTeGan4wMtw+0GxKatVFph0qxBFp+2+ImaIfMbnrYjnY6EBuQZDoG6VxBzSiSG6jSqeffErHGx/g0GvI5RBYsiWfKFQxMz8NK7evI3J+VUgTVOWUxjw6BXxLqWHBRXIyfW5FGBIdWrq2zigIv+CPiffM4EMO7jIYTRRjh5eR+eec6bNjTdlYwfby5uvW/Rxj9GHjr8TrJuB3WKtYbazyZuCW3ioxKOO0ijRtxlVBqGhGg41lE8pnTkikYfukkIftZN9vHhEMwafIJsZ4tKlJaYcqTB7e/sAJyfHGCvmeXo2dUOhAvA+iUkqxZmH1VIFzVqD30+xUOAWcNwJpTjGo2/o80vLy1i4sMgNkamrCiWUTE1OY2xsHGPjU5i/sIL8+BS6wwRnTxIoEXBRrd7xwQYe/uLnePn8JSamJ1Es5NBq1Bkw6foEsFRGIOUEWR6KSntIHlmTirsTSY4VUvJINpfhWCJ5aTQ0djhMglpzEhC12k0GVgamwYCnGDSbdc4gpUkHE+NFvP/+B0y1UkzvzTdfx8rVNRSKBYwRdVnIshV7cFJjj25jp4TBgCcMO4rLxRoir9BkNxAcQYKIE2JWcBy0fh00mGcX9+Be9e+4PL7Kswu0jHKRuiI1psP1hh4pP09YcH3Og7zKi7VnC9d7nidm3pHzJgKADffiv+daQQTSrd55dPKX6Du0rQktGg2zeD7bx2QdH+v5Naf7zya9yUU92Mm/3Sr0ntEVqXcX0JayP5bPEZQSOANB3rg1Z47vt7hV4mh5Glm0sIEjfYeB7n/8t6OATkFJhyDFBdUrx0DbqnstjZx96QHfyDFq4h3xhmjaK6MsA7b35gw7E+ghkyRKqYeXjz7H08efcVNdardEXyLFQ2UGkzPjuHr9GlbXbmN8cg6pDHVIoWGWlPDQRaXWQ2dAQ13FCyLqkmsEVRhofXzAhmCakmurQqBzVkxQHB9YZY5Wca9bwD5A/whdaIaFeZURQyFCXYpBYQJznuUn9xdKNtQAjo7g5agwjrAyuQYqPIyxLDR7Dv9Vo5oMhBUe9T5n5IWTnIBBq4bt519h/clDpBIdLC7Oc2LH6WkVe/tHXFNG43AIYKgbSpWGmaaSSGaz6LY6aFXr6La7GqdLY2FhEZevXmMg29/bR7lawvziArL5HKrlU1TLJaZAb16/yZPAb966iWvXbiCZyqPVHaLWbKNcraPe7KBSreDp44d4+MsPUS1VcYFGAyUHaDcEgCgWV6/VuUMK/VccK3C/SRqIenR8zBMJKE5H/TbpZ2RzEGjNzczwWJ3eIInC+Aymp+dQLp+iVjlGo15FpVLmieXNep3BvUhTyRfn8KMf/RizC4tMib777ttYWV1DOpNGNg2O05FcHJYa+OzrTbzcOmVv9WyMLizkPqvdnWcRU5P/vUAXf9/hnUaBnEuwcufFasw8M2SAF79WyA55ufQmmJN5U/TxDj+xbYgTf3Fwd3Qaa1yNwasXcR7QjVrXKKMhDnShpxcH6pHYrDFBgxnWq2a4mEeu+QX2fQfCemTPwfzIj88AXZDU4p5BvSqXczHiwqOA3RhB+V3Uqwv1l3iLsXI1+7K1/1KwZQDW4bjy2oYCdCFlaUhNf6bZM4r2FbMYW0S5K7TTfakcgaxNbhBtQEIPoGBCnpTEBNSVZqAzekOGDIrh0UNq2MRUEZgeK+DJl1/io199iFazw/EaTi9PUZwui4mpMVxZvYRbN29yPdLCxQvIZItIJDJotgfY2Kmg3AR6lGhD/h3RPIExoy6tFnxLeyJHybH3Jw/ClIodIHVpnUA6iDG+1uwNMX00+dvticQoxS2WDjTyq9CD5n+7msDRIumFx7LbQu9aviOGiVcGEc9MPTqnkHzu8JkbRsDQAaO/n1i9Zz1Eu19q0MXp7ksGukS/jlwuxTVkjUYLp6UKe0MUfyMZoDqxWqeFHnWIIQCpNdBvyQy4ZqvJdM307DyWr1zH3NwiDzJtteu4e/82FuYX8OzJNzwdgNqDrSxTx/8JrKxcxO3bNzA/t8idR6ifaqvbR7ub4MkIv/zFh9h8/gSZVBYzc9NoNqsYdDpYWVnm+Nv21jZnYNI+pNKU9ZtBrVLhQndqWUfJKu1uh71IAur52TnMzs6iMDbGReNTsxewsHgRx/s72N58jtLpMT9Lu0keHjVCEDPw7bfewO/+7u+iUpe5dW+//TZWr11n+pWBrphmID0uN5m6fL5JGaHUzigY2CnS5JJTzgMj8erPenS/iQI05R0FrvO/6XWGuVehZ+DXyjokRjMKC2KJK5Hcy990qWc+Zx5I3JMLPxgBOosW6AfCXftNQM+eQc5keArPPkLoDY4ycMWTsWtIjJyv6wrMNcnvnNuE37T36LWFyI79F0mIcz8cvWbW3+c8W2hA2bejQKcrCJ9L/x52R4muy08clPCoL1Z074700v/wbygZxcAsqiQJlPghWfB0+Y5dM/ojBoQWWLYsP8Mx93HtocgMoYGBBjx5bplIU2rQRr20i+mxPi7MT2P92Ut89KtfodlocuEtvQfKtiPFyD0vVy7g4oUFTmh44603eMBlgtLHUwXsHLVxUhmijYx2fCFlSp6bxiR9+NatyZWRB96pDWD1YiBmTODXxv4VlQrx5EQOTNBI+N1scx9S9DE3S53SS/ERj1ADuv+xwCArisCp9O84dlq9+nCB8sjXAnl2isp9IApyoejzb4JcGtprSizqVEvYef4V+q0TtJoVVthkTFVrdTTq9G576FIvSap/SQA96n06HKJFaf303gdDBhMS4nxxApev3cLltRvoUaeSYQdvvnkPFxcXWFY+/tXHHIObm5lFJk1yR91MBo52JOqxWCRKcxpHxyV88+QJ91KdnJxGuVJG6fSEp4gvLV3gA7S3v8tUK2VLEslNJQE0iaA/6CFPkw+Saf4ZeYeddoezKycnJpDO5pArTvAUgmKhiNLJIY4P6FrynPQneY35XIbyovGD772Pn/3Ob2N7dw8np2XOwly9do2zjanQfLyY5anmJ+UGPnu0gWcbR+j3LXstaG4byIT33kRaw3c8KqY8SrmeVW2aQOIUv/wlHgo7C7KB7pBvBDSY//dow0pXr+fI2Ljwic7Qg5p/ENe/BnSjgC30DMVJkqbdHG82UNELjlLg4cm37+vuBMbHmRDqmcxPWYdZq3qoQt5GHQOjHs3z4Ykh6uJFQTV6uhkiTR/ZoXXhDJEli4mGGTFi1J49/wJ08f987od5buFe8M8ieXd6T34GfQ7Omwjn1tl70MxKy/tg8dZuKpqIwrpc5tEl2BPjPbNWXdxWRVWwAYKl2NMFCPzMLdQHtkabQg8KlSZj4GOJF0F/OufB6IYyjUgL67fx/NEnGLQOMTOVR6fZwcb6JlotGplCM8AoRpdGMk39BlO4sLiA6elJ7O/t4ebt2xgbL3IMZenyVdRbKRyXE2gNsugnyaOjdaUwMG8p6ImZcgksdvjMS5Gu8vHuJ06wIu9WU/SDly4gp5mmkZ9rZI8L76O+llnKoSKi5BTfld7m2XnoNUAL4sumSlQJSdcXE1SXiqxmm7M6R6CdB7qzvwytJ74Rh1Etp1YHr9I7pvqz/Q3UTjZRLR9wGyyKeTFolCr8v0q5ykJA74+oaapZozE83Oi4SzPoEhIny+Zx78138Pq73+GjT+217t+9jsW5afzqb36Fjz/5jDMti/k817CRl0Vp/I1Wg2Nu1EKs3WxwhxXKiiTqkUCs2+9zW7JGrY58LouxItXd9bhonMBmZmaWvXFOVKlVeJJ4cWwc/R4l1lRQrVVlnE86jcmJSWRyeRTH6fo59thSySFPQ6DuLtIcOiklFN0OTyf44P1v4Qc//D4qtTpnkt66fQdX1takhCGZ5BgdAV2p2sDDx5t4+vIIXRlgIErJ0qsDceJz7SytEbronB+9CvBEPlUWfKDZgWiYTeku7y08DSPI90PaLvz3SGVKxmFSmSG9sHXHsO9GgWq0/xRmINr6QgU+CsDi1OgZuY94WqbO1dvSc2H0orPz9eaRNY8EDGXBgt95RkmNbnfmfFamWcbneq7a/JjvHzvaTk8469wsDH22oDUX6w5eW9gQXj5veQ3STjFaayxeqMTrqPWkyDABsMXtvCsRN05Cj9s+ZXhN4ScyopmVJKAbRROIstJ4Wwh0li4SSSUPUuZdb0iDOulT5hIndDXimQQFqrwTZMXrz7ttfPHRX3EnjWy6j3yWstRKrBg40EgKI5VCNpfmgP/szBQmpydwenzK416ITrpx6ya+873vAalxHJYGaPUy6PG6BcTDWhHbA9fu171wD3Qypkhfmh5Y6etq3VXO0nah/hhFH1k9nygNTyKFiS0RC1mND/HYIj2FPK0aenMxA0vWIOIi3Ues3Vls9EXcLA+U0Sh5IU6c3otTjLYvepp5Bh4VUVPhd+0Yx3vPUDndQ6stBdSNRhO1WgMHB8c4OjplKmZ2dpqnc9PhoKkB9UYLjWaL46cUe6NatJt37+H6nfs8emdychzfeu9NrFxYwIc//yv8+Z/9JXtZ5G1RPd7YxBQWLq4gmc5wbOzk+AQHu7s43N/C7FQBC7PTKJXL2Nre5pIHFoHBEIVCgRNEKLuSSwcKBS5tabepG4t0NclSXHiYQLPZ4LgaiTaBJmWHcrIL0fo0lu9WbAAAIABJREFU0SCddjHIbl/m6dG0AgJ3ampNs/d+8P338dbbb6A7GKA4NoGVy5dx+cpVpkYzFPsrZJm2L9dbPI/umxc0ZTz6ol34wgHLWUJplOI7j+IMgcD+/qrPBreNQqiCscSTg8qmGNC+6tqWlRkCgxhoXvkq5KsT4ksY4s/xKiAPf/cqavIMOLpYWeyhHF8YWiD+73Gwj681vicj1x4AHckcZ0ScA5pudTbFwEjHAOy8QXzWU7P9D+VIwEmMrtAb9PAYQJU23LCfqGPnSwJUh5i5wMfxFV70mXekRgcno8SBLuKScr9BKVU0b02aHIuFFE8DjhuF5CTQ58MxTGEMKs7tO6uzP8Cw3cLDX/wFKsebSA4pdpNGkxQIT3QWT4aSUUgJEdCNjeWRzqaQTmZQLtewsbmF1996Az/66Y+QyU/h4LSPeoe6GBJYCZzxs1kVu7EIjDfeA/WxLQXISFahTrINZOlc2iZe92NejwKIZIXZazR6Rqv1wtwWS6Jht1cMBTvi7rA7upM/JLSABacD79WsDwO/EdjmXilfO/jAGUWkVqF/ArXSAvueDkGy30W/cYLy0TpKx3toNWsMDuQBdWhkD5UZHNF0gB7GKJljdgaFQg7NZhP1RpMHrtK9KduWJnpfXL6K2QtLSOcyuHP7Bn7yox9gfnoSf/L//An+j//9v3C92+KFJZZBog6v3biL8ekZzuLstAdoVGvY236BYaeCYnaI/b0drG9ssQfJvSibbaYUZ2cm+b7lcgX1ZpPr8gjsCNQoa5I6MYyN0agd+k6TZyZSM2aK7UmPTMkWpvNA08kp6YS6tVDvTprGQUbc4cEBT2n48Y9+iOs3r2GYTOLi0iXMzc5j5coVBrp0QpJR0ukkqvU2vnyyjUfP99HsGP/ki5hMcYwCKRa/QCZCLyp+jv2/o9Z8+J2IkrFOFzEFq76bJH45y1cPQgSkgjsGySRxRiH8t8hnjBFxCju4X0g7jiitOA/cXgV68f0SI8PTcXH+wxpIe9YlHv7xVwzvex4QjnpfZAITbS8aQPblXFAPBEXyJ6KU5Cgv9nxDROWQ9D5PpzH60wAwOv7LaFPSDWEzbPHozIkIPFmt5Q6fZ5RXHYKwA7pRGyUeg1SQcaslfXgJl6uCJfogpOHUqmJLQv/OZdmO3WDk49t5pWzizwQqq/rkcIBevYpPPvxTlI82pZkz96c0alW2hJRIitpWYIhCPosCddRI5ziL7/DoCO986x38+Kc/QrYwiYNSH9Um9dAXoCP6kjwiKzZ0ykDPsjSsjpuZ1jw0/LmBnfeU3POFAmOU7Kggb+Bl+fNPXzCgsz0TRHWgw5IgQGY/458o0Dm1ZIXksjDQPDp5b0ER+dkcYvee7GlfZWWLwEYzo1RMNVtKxhENO010aofoNmng6RFOjw9xfHyghyKFUrnGYEcxO/J+qKPJ1NQ4dxUh2ppadxWKYxgbn8TY5BwurlzH+MwcOv0W7ty8jL/9wbeQGgL/9f/8v/G//m//BfVGG/dfe10aFqTSWLt5B+NTs+gPpFtMirr9dOvcizPVb6BVr+Lk5JRnz21v72Bra4vjetfXruDy5RVsb+/imydP2ROjAnLq2EI0JzWmpi49VARPdXvUvYW6DDWade6SQr+jZBKapkAGG5UejFF9XT6HVDqDcqmCo/1DTE4W8dOf/AjXb11Dtkj3uMCAuXL5CtLpLNeVUoyOhsRWG2189XQHXz3bQ7OlcQmdAWeJKKESEL1x1ov6dV6cp8o1xKx4Ejkf0coYNY8DMDUgc+fKU/bxZsYhgMaVbPxsmdyLPhkFdJrEEgNMT3mdpTXP895GAUXcm3NL0KWEKzqrkP27GPWcr/I2TdHHwc/+LZSd9R3xqxgF2CG7Fs/wHrWuuD6IrtMeXHHCGRNBHG6Eh8m9eK0o3IFj6Bp7B8u8xVcZJSHQ8Tv6vX/9nxx1GfHmWKIE6Fz9FykGjuVJU2bOTlQwMD1J3+hLiiUrNn7coJ0WJ7YEOOF4fn3nxNGmhgM0yif49MM/Q/l4i4GOapQoLsGFxNy/TNZAsQ2izCjOMknFvAPg5KTETYLf+867+OnPfozc2BSOywOU6knK5ZQehwx00SxBdqGNWokaNtrFRdZOcMeftZhlhKrwgVcutRBbysVHgmEmLgnFC06ohNQbU3Cy63D2ZtBFIgq5IUVj9KQjdFzk21l42p3G3+IsPRFXOuH94h5BPOYRVbJioXWbVbSq+0j0G2jXa9jaeImDgx3eI6pRo+kAVDxO75AOK3VKobo6ipXRsNFEktp/FTA5PY/VG/ewuLyGTp+mAFTw+t01vP/uG6iUyviv/9d/w5//+YcMnMvLKzzSibqVrF6/g/GJOQaoRKKPibE0xgpJpIZddJsV9FotHJ+cYndnD5sbW9je3eExQZcvL2FxYQFbW7scKya6kQrIqYkzJY0Q7UpeJv2cEgEoG5jo3OOTY45/X1ldZWCslMlzO+LvkXzQAGHK2KTvV07LmJ6ZwPc/+C7efudNLC5d4LFD9PtLl8mjyyFDhezFDANdo93FV8928dWTHdQaOmXcsdny3pl90TqjqNclchm+35hZZyJ3NmPCQOsVFICdpVEeiflXoluCRLfYekKPbeR1gtwAIzhC6zTu8YXy6q8X5un5HYjI7jmJF/H9Mi/O/zzqAcs1Q4/Gn3d5T96zs3+/6v2MAkJjyWxCeRT8o16du1/o0YVOiaYthUkgTlcFCSsmZ05HucQSn3XHtXD28zDBxaTL9oYf2GhPElH6nkcMqaH2HU+s3jgOembUuXf+e/+aklFUGatnYFlQ5FE4oCPrQKlI/jTXYFupgIquzpvzCQ7qPZjOdtd3+l9ATwWWepNR3CyNIcqH+1y8e3q0hX6vyeUKNJYnn81owoy4xQR6bL0Q3cnXT3JiA436efe9NxnoxiemUa4ncVwFujSvLinlBR5gZA0sXAp0LhPSvFcGQYno+wx8pQQC5A6tY3/QJGOL99WsYb6lDQHS5B3GxWBhlhgjm6Sl72ENW9RkiDyPUxoqOaEnqdezQ+QVwGge/tcqQzUQ5KDLYeYjrpabHRR69k69jFbtAOg3Mej2cbC3g53tDXQ7TfZyKFmEElKoe3+DaMN8Fgvzs5iapOxF6kuZQbvT51T9u6+/g6mZC6jVKsjkBvjWO/fx9oM77In9yZ/+HNs7x2g2uyiXTtDrNLCwOI/Vm3cxPj6PTquDevUQ05NJTE1kUauUsLu1zfV4B/tHXCROlCKBVafXRaffRrVa4/IWAmSKH7ZbTZRLVKwNBl+iFqmGrt/vcms6itGVSqfcIJrq7ubn5ri4nXaHgJaSbHjiAZVSVBvcA3RxfhZvv/U6vvf997k2VFqLpbl4PJMtcDNyagGWy6bQ7HTx+OU+x+mqNarvo1EwBnDiYVuIxnq6+nftc5pMQkR+1BA10XpViCespwq0vuM24oyIAaRVfOq5d2fGfd63rIpYxcH3HfNhlLpihjBR8hQyecXyA7zLGZ5Rz0LEzp4zEs4CUBzg7N9O2Vq3DlXi7lTx+fDtueQZopmE8WvHnY84uIW/18sJEHAtmchAeBbPrN0AxmhG+bBBgiLDeUFHzUnQFy5rU58wpko4e1JXox8TZ0U9cUlS0b0xPKCDpUBnHhonlpCDo1MJXGMNv8nSv9j23gyI3/uDP3LqSABOYzGcLakcr24GeVUW/hlS9/ggn8SNw9FddvkQDuRkJfY563XpFDuDjEgrHebD7Zf44qO/RvV0F8N+h2MqZAFTxwuKzQmFZ92vk+j1e+i0u5z+TVtKI3zefud1/PRnv4WpqTk02ikclYdo97Mc+4gTHSxyzkLVAbGKwao6xIOVYWmakmvbqQJ1boKOB3NTJewZ2iy7MOMxCOKq3nFeM9/NqMvAovLCLyu1x/CPw6kgEbrYDAwDJzn8AQrLhmjDbo3mmQBGqAfVTu7Qnj0UIv4DakyDVrWEdv2AjZdcdpzBYnP9GSon++i2GyzqzXYH+wfHqFQb7CFdXLrAHVAITCYmZ3FSqqA7AG7dfQ0XL66g3qig16vi2uoS7lxbY3B4+NUTtPsZLh1Yf/4EOxvPOd63ev02xqYW0O308ezxQ5QO15EcEoiVuP6NYnrUT5MaNFOLMnpy6npSrddwWiqzDE5OTnKGL7XnIiDLpLMojk9w4kupXOIYHQEd0ZUEXlQQTmUv9LPlS5cwOUl9L4URoeSWUqmE05NT7s5yaekC3nnrNc66vLx6BQeHR0imMriyepWfn/ZnciyHfFamPzzZOGCgq1Tb3H1FrGbPOHDhrKVZa+zIY5gaduZYGPAY4Gklizf4o9rLPDN5vwaTSm9G0TMCg6YSPOMRS+JSSj6Kk17OTHZZx4RxY7uLjuES0JP/CT2na1NDT0Q+SrebaLNNG/RlPANm9rwjCtL5ezE/mNWGbaSdNXE7BExMC4/w7M4D1vjPLVvRJs1YomT8WeJ0p4/hq8fpElg8/civM3goXbXoUZftK63KPDqaMjIwV9i1MJ6LEdvzG6YY0HrD2d4FLyEGdJFCfpU7XgU5Qbrvid/7gz8eDihWZf9nZVp0QAjoDOGHSaSIylR5k3o3K0nwMTyjIvXXPn7EiE4enniCNu7HdoXicjIbLskB982nX+HRw1+i0zhFgrq+0+TmgdxHmq8ICMuIlDxnwFHHlF53wFmXlBTwxtsPGOhmZufQ7mVxdNpHs5flps9WuCOesNKwloRClKYLJ/qWaAR/Rj+IqexPdziA1Z23wGKNenp+rATfXcsKwoPvr+FPjNlLvgohKGPQw2uZrD5BRQ9scCqszyZfTy059+tQcSitxHsd1Nr4PfCqKN6lPGI1c6B5wF554/QYtfIuEsk+pmcvMpjubDzF3haB3QEn5PSHSZycEpglcWl5BcuXV5HPF5minJ6Zw+HBPkqlY9y6fRdLy5exvv4Cjx99hn67gYXZGVy6dAm58WmMzyxhfGIWz598jd2N5+xRLa2sITs+zXVw2+sv8OSrj1E63kGrWeU2YYlEmqcSAF3Mz1L9XZbLDaiwm5JhKCmKkmSog0u1UuI+mDT7jurxEqk0yuUyKuUyCrk8X4/qAgnkaH7d+NgYlpeXMT09LWeA5tu121y2UC6dcg3d8qWLeOut1/DDH36fp6nTCB+67urqmgDdcIiJYhb5XArtbg/PNo/wxeNtmTLO8qkTOUyvOpDTYnLzulVpuXLbmGY2+QmrWc4mNXlQs6PAsmWA+gpq0xnUAWDEz80oBS9yJXQnz7QMGBAvc2FIwox3H+92hqEggLuNKFP1acMGCzHwMWAaFduMg6OLmem4GCvxMC/LTlB8wnn8e6OAdtT9zyCsfvE8TzACsAbG9h1jBIwd4q0SD5m/FwCcOA7eO42/u1E0q2cXPJ0brie8Rnxf41Rl/LOMc1pawKsWj05rFyTDXS0M0gUqMHxoKOZmDbyU9nAWoAcDFmDOHDbP0AKiPrbHlKMrUpdOlNz3T1Pe04MhvvnyYzx/9Cn6nSo3xqU4nHiDUkTImaCJBHeIJ0XTbjW42wUF7E9OT9Fo1PD6Ww/w09/5MWZmZ9Eb5nF40kWtk8ZAmz47a2og8+VkzRZPk5cq4UVjukMbUzZKEh/9ZIZww8PDbMalXE0TXQLwEBc+mlRCn7X7y80smyvkvp2miGZWBrRSOE6Er6kdXpzw6GcdbgcALffXmhZLRLLFqNJRiYllvZkc+SQJkp5a6QT7W89QGMtifnGZFT01eT7Z30b15IjXRp1vGs0u5i6uYO3GLczMzqPX6eGYfw+US0coHx9gfn4OuVwRz549wZNvvuYuJRRDvrh8CQ/eege37r2FQn4cX33+KU6P9rF69ToWL61imKJp4DQNocX3rh7toHK6z3G103IN6+svkRh0MDcjBd4UY6byB6LEaX1UV0dtyk6PjzgWTDPnKAOUPLp6s45KqYR8rsA0JY8X0snjFCMUj26S5ZnaidWqNb42zeijkoFLly7gzTfv4wc/+B7m5xexsbXDySpXrlzlwnN6FxP5DHt0nX4fL7ZP8PnjTRyXqFuMeXQCaoJponwsOYG9moDDMeou6j0FUhwDqzhVRvIv00qUTVBa0ix+5QKCC4YZhgpYrDFj/psZbjGNaWck/hUfJvBf8EAQZlGPflJPp+lSbIxWXGO/4t+jlO8Z78l5RhpPD8b9jPIgQwAcdes4gBjF96pljwI9+3zkd+qZut+xKjibIRr3RllVjWR/zmZ+mjyF1xj1DGEGJ4NYkNE5CkTpMzRSzmW4/tPf/0M3RE2oMdWoJLzk+Lh8Cma9HWVuLb0MBqTgXDeBKU9JxyfqRCaOy6wu8hK9nhQ7gL0nzc5k0Oh18OUnf4PNZ19h0KXU7T6fA+qCQoqX7zXos1KjAl4S0l6vzU17x8cncXB4wP0EX3vjPn77d37KbZh6yOG43EGtnaRhKew1WJEipYXyAWJPURLkqQ2xs1j0Jwx8xvuro6X2pdsXsTJ9xmbEAnXsiy9GFxjRLQmSTJy1o5vFQGlxg/jhdwNkFXxjwMUflwCmoy9DzjsUzPDSNuPJefUK+GoTOOtOrEgVo0Bh2cHlCQw0KgkJdJtNPH38OdKpIXtn1PZrOOyh3aih125zbSRlSlLXk5Wr1zE1Pc2GzcnhAfZ3N1GrUp/IU5RPD7UbCtXgUVPkprarA7L5PPfAvHX3dUxMTOPly2fM9dO/ZxaWmcalZBBpwNxCdtDk8oKNzQ18+tmXPIturJDGIsXUJsYZqMoVKoMgr2mIqclJ5DJpnBwdSpF3IY9sjspbcjx1nIe2Fse4w0o6m+cEqWOqkRsbw5Url7k0gObUUTyvWqnwc2SzVA+awcWLC3jn7Tfw/vvfYfDc3Nzha69cXuWWY/TfWD6NQjbFzMXL3VM8/HoDR6dUDqFnTCMlHOJQULPkBJMFfjeeOBNjboQS+3V63hnG6lw5JifIznbXcFRVFNji3l0oq/H7uxi3HDM5HYGRGH4+yqIoEMfk08l+vEQowMP/P2ASAodbh0uZ93XFwl76jMNRYHeelzjqs+e9r/Ddxj2pUV6U2rcuE5Lv5YwZH54wPXKeJxZfz3kgG14nBDpbdxzYQoAMrxlex2J1/I7Jo7OgKBOYGjBl9WtAx1ZhFOhEaUo8gNLVOU1fn8paa6nvor0ihRyVsThsVrrPCxBKvR39vd+qc7H43uZT9Dt1brFEX0klqeVXkjtECNARdUmzyMhq7nJn+FQqw0qs2arhzbce4Ge/8xPMTM+iD6qhy6IzSKPTT6LdBTpdGe3S6xP6G9qI90rtp/UBtTA7KBy3bMUgSVL4a9kH+k/qDi1EED1koeCLnHuLmL3W0Lo15RBaSbbPfskumca9gxFgaAohPISeuIl+wZSPKK5gc9QjlZCHefIxKzn0PBWo7erJ4RDPvvkaezvrHAejejRqf0UAR++V6s2QTGN2bp6TQah7PzVA3t3ewNHBLtqNBlrNhnQ66feE6uR5dQOmA7l7SFoyFSem57iLCZkuy5cvs4eXH5+WxCWiuSk5pt1AdlBHbtjEp59+gr/4+S+YerxwYQ6XV5bZyytXK0xnUm0fySB5ZAScBHQY9nmILLEK+eI4yx7RmePjlJU5j8nZeZ6i/vzlOtOeq6uX0e91OTbZabUY6MjYm56cwPh4AQvzM3j33bfw7W+9ywD5cn0L+QL1cr3Knh3teTGXQTGXZIt1Y6/E/S4PjusRoDNgi1jb+hLcsGGTo4CFPwMsv6YpMisRFmIzpnys22J4dtBlLWYERv/0HoBdzMuUC5fYGXCBtCjQWfMFB152Ps54i3Jtb0zavQK01nudBzL2/Th9GP933EPiGl0zMGJg6tLr1WOx5zgP0MJr/zqPKLxW3GMa6TUalW1lQ4FhFNgYEXGxdYagOmo/nAFsZQRBd5VXAbXtefxZfV2if6+cpOjke4gEeXT84JwCL/y6vQjXBYR+wNlc/s3QgTfZ5vE3DHTeUjH9ZgksrPwDalCSehUUghEvSepqcnqIrz75axzvb6BHQEfUpZYU0H2p4FaGqUoDaTI7KHutQ2NdeIQ6Ac4Ab73zAD/72Y8xMzXN9VeTs3MYn5pmBdLpDNFs9th7qDe7qLd6aBLw9alkgc4ttfsK5tIxjUibQwk5rqBPHlMQ35UrjDponlpR0Ave6KsEw/bIPuO8qSj2yNUCULSpfqaI4lZzHODcobF6P2clh689WrPnyk5MoII/+Xqu/MJz4kRflo4O8fEvf47jgx0ukCagGJ+Y4MQMGrWTK1BD7gQDQbNRRbOu/2vUeYwSzZ7rdKhwXILfRHUmkhnOyqTxOTT7TX7eZ5qRGjTfuvca1m6+jkx+QjO2TDe3ke3XkBm28OjxE/zlz3+Jo6MjXFqax8qli5wFSgwBAR0BDde/jY0xUBHQTU9RdmWeDSYCNJLDSvmU43izM3MoTk4hnStgc2uH44wrK5eYZu80W9zMmTJGqZkzzc+bnp7gJBfy6N595y2emP7i5Rby+TGsXr3KpQhUBFzMpxnoiJ7cOpDhq/tHNW7sbJ6aUZeW1eeMKaUxzZMwaZR/qxirR+hkL4iDjVJErBmsSNpKjlwNl2XmRQvtxIAKwUyVlN0gTHgKvbCITRVlMLhkKOwX65JVHLSEIb0Iq+rNdCUq+D7R4ub4ubalxpX5qD1yoHqOZSnvzdf0xUHMbOH4z+PeT3jvV4F0+DnLYIzTjfFrxz2n0FiI/33UnpwHzCGAnfe9uCcYB734cxvQuX3/J7//R0Oi7FiRssdFKlIpx0gvSJl3ZUkco4BOtb4ll/M/LUlDkkekto68OqmH0NgW98QUsE0Nethef4JnX36CeoWooSYrLLq1xJ41CcU8Q16T1NZRZqatMZkGXn/jDn72Oz/CzNQMB+qnZqZxcfkCKyZqAdbvDVmxNlo91BodlCttVGod1FtdNDsDBsQBFTskpJOes/siFqKCH4Od1vedY0FGDnbwZs4eeO+Xud4G2uXAWccRTyuCmhZkcAhlykwoyOigwsB2kYuo1qI/XNG8em8SJBSDhmJlTOMGhlFYbOoEjI0ox7vy5fvtFj755Yd4+uhTtFs0nkb6iLIRkUgypSd1ZlQ3SUZNglt4UTyPjBvyiCjBY2p6CuMTk0imcpiYmuUYLXlg5DlRucDh/i5P5J6YKPJk8et33sD49CKlxWgCXB+JfhPZQQ3pZB/7ByU8frLBiSH57BCZRJ89x6PjE24NRuUC1ImHwJRazFHT5wsL81z0TdmaBHSk8SuVEsYKlKBSRKdHyTUJVGstLF5c4obTBN40s44oV47x5TLcOHp2dgrzs9N45+03cf/uXZRrNaxv7HCiy2XqjJLL8yT0sXwGxQLRlODp4gR0u4c0Zfz8ZBQnIcScqBEiZz6wkUYoYTZmI+BigKggE3p0Kj/eBtMzE8SL/Q3PZkyexy74tYeZ0YrM+kuWSmWG5Dz5ZAmJQQSeVJjtZ4kWQUsyf3wtMy9i4zuA/k0Azq3dAXc0Acbjugc6g+XQcwk/F/59FM036nvnAVH8s2YoyasMDQR5O5HfjwhThOB/HjiF+xaCsbR2tPt6ncbDkQNja9TzxffhLND9gdTReYueyUjl6zUeppLuVL22MqI5ZqYcnafB4CW0ltGbpgxl/KkkndjSk1yUrh06MGTa8umXn2Bv8wl67Sp3megNqHGXZFgyn60PTgqRWi9ZLM1iaOzlJQa4f/8mfvvv/AhzM/NMjeXHihwDKY4XOa1GI3O8teQVsIdX76BUbeK00kSl3kWjDXQHVPAgc+qYHtETydjGReeioMWjCrM0PXaIjeBda6MRzRv03nDoOZvwy+FwmXBqb5zpKKFpRfEEAG89e/vdGOqQRuXH4kYAEjO16XbSg9NrPPqOZL9KjNUdPDsI5h7YM2t2LjvC9LteB998+RmefP0QldMDtFp19sb59tTphkA9kUQmT6BS4CQPuicVT9N0borH0oibC0uLuHrjBqZmFjA5tYB8jmjQNMsJgdDjLz9DvbTPHiElIN1/811cvXUf6WyBaW4u1RjUkRnWkEoM0eymUG8N0KzXUD7exdHeBjpNavHVRLlaRS5H/TVz3OGE6Eyqocum00jRAODiOBeQE4hQIlQ+k2Hvizr0VKtNvufa9RvcOaXTbqJYzLNXSA2gCcwX5mYwMzWB1StL+M6338Pa1as4PDnF9u4BJiamcHFpibOLzaMbK1K1aQK7RzV8+uU6tg/KGHCMzpSRn2LgVYZ5sfrOLCklqkfkjXpbS5VMYHw5KkcF0eluT8GbwhKRF4UZYXwCGbFTIiO6vETZOhzL5K6ly1NKXRMAg3OptXSWFahZ1ZZu4B/Pe1BOtwVld6LZDUm92hd2xO9qXHGfoTP1o95JZW0QvBZfTH0eoMV/HgeRSNYmK6ZoAeQoT/C8a8pnVTsa1qmTwZd1Hr/otPMALQQ9+rvF2UJ55C3mrihBPSGff9OV8mlXthBgVZzCDNcRBboEEv/0D/5Q1HMshVZUmCgcUmjRRYqSiDZXDUJLVPitStPSjfmfvH0yFp28JJFrDxxUVlA73cc3n3+Eyuku9WZiS56a33JDYAVWWgvRV2T108WoY0oykRYqk1s90d36uHV7DT/7Oz/BxaWL/DtKGpiZnUG+kNe1yMBRe1lUbDsYUG9C6pZPQznbOC63UK510erSyBiJ3ZkdzO+CGyuL/yPP6A+06Q8nKyHQBW+bvEtTDIaj3iMSoYsyOYIYQh168JT6qbMWY5y2tLp0UyR2lhWmhf7ResbI2A1r66aDWsOJ6aFlxn836tMOub1vkpvhAHtb6/j8k19if+clp/ZTEgd50BTrorT88Ykp9tImJmdY0dN0APLEiTYkavCLLz5GOpfCvTdfw6XLq8jlxpAaZpjaZJka9LH58gnWn3yO7Y2XKFVqWLt1G2+88x1Mzy4yxU0ylEQT+RS1mBuiO8yX7jVnAAAgAElEQVShP8yiXqtif2cdmy+/AbUmotmGBEj9TpMzIwlwazVKTmlyI2kCZ4oncgNnkk0thaHpBkdHx6hUatxnc/XqGmp1ak5dxeVliv9luFMKvcFxolgnx/Dg3i1874Nv4+KlJezsH+LgqMTxSup3yUA37HOMjiaNk1Gyd1zHp1+9xOZumROsRCn4JuNx+sr/PqZMDPtUiTnDLMjSVGvnDJHJchP3+pyR42DMSTx/NMg4tl8YgaSlqu5ZxFtTEFRjSVrUar2g0e3WUNhhk5w8q1k0cArZmVDpRpgV7TntwoExmlXOvjJh5zA4dqa91+yNQgcyfI2gOXvQPcStTeNk4VrPUptybafL3Q1Crz0wSkOFYmc0UjdIe66bHb7b2FpGUaev8jLtd+FnrBm8GSyjgNPkNv6n090aJgkBn/whF4/+J//qP3ndaFlXqpmt5kMyDf1LZcWpe2bCEQoJVcnxuB1HbWk7ME60oNiaaw7G16EWS71uG91WDSd7W9h6+Q26jQow7DEdSUBHckeJBkxjcSynw1YLJaMQ4FLPS/ofWfMEfKS4Vi5fwN/93d/GjRvXOM5HLZpIGRG1ZUWkBgKyYWJ3shLsUaJKH7VGG6flNkqVLsq1PneJ73Eqqs2zk1IH9vW0a4q3+ALr1BI07BBGpFbrEfXwhi9TknasatAsWRFpyVuRdyPCYqDtLx6uxa5rubMe4IIDKKmnfG2NUAqbqfdhQ4KBzo5VsAatFTKwZpvQawrXyoeArlEt48vPPsHO5gsMyWNPpzk2NzE1w4p9enYOE+NTyBUKnFhC75mulU6m0GzU8eVnH2Nj6yXmFmd5hA2VIOQp81G73lCmbvV0H88ePcTBzjZPHhibmMS1G3cwN7/IU8WpcfN4MYWrl+fYqtzeox6bXQb6freFk2PxppZXrvIA1K31ZxQhRDZHQFfl/qpXV69wIkypXOERQuRx0b17HRrAWufyAZq8QLTj7Nwc97qkuByVRnA2cK+LTCrNLc6mJot475038d3vvIv5xTnsHhyjXG1hdnaRBwrn8gR0PRSzaaYvCegOTuqcjLK+Q1M7fO9ZkoXfhMIy7Riq4DBWxCJ5pjuKt/jpHiEwmeSZzDjADOTeDL/wnvx5U/KBYrWQSgh0dCkzDUOvT27hp1Q7Xc8xe783nDeg9zCOwx899T7Ne4zpObmmUPfnAZ1cyz9E5ByE514NBHlP0Y4ijlaOeVBxEIh7Nabo3d4GgBYHR4+Fvm2hW57FawMwHwVgEV0VYMR/D20pxpjXJ+G67H2OAtRR9+Z9Uy+TNbPlCvzjf/kfJRklbBasd4rMQQtcVI6n6GiHkUDnKD2trCfBULqTapI4s5BauJC31q6jXitLbdTJISqlY7TrZaDX5Yw2SZEecDcUGs1C9ybQIg/AeSraCYEsa54Zpx7J5GQBv/XjD/Det97l2MrU5BSnngtVavxfdAoDKyp2pyXeRv/u9ZKo1gbYP6rj4LSBeofajqWg3QXFp2Kr0jcOCwWdN1sFxtEsxn8z9nsgMwF3rjt7wJ508deVFmiu04yreQlcfg4f6qE0r9BisZrS7BSTnQwCMS3EZQbYFFQAdH4N6gMGnqpTPIHcmhHhrkbKsdvBCdWh1Ym6S3EXfwI1KoomYCM6kOO7ugAG8kEfRHXTbpSOj/D46y+5fRjJxuTUJLfZSmXSklXZ7yGbHKJ0tI96rcKeFil/Kj/JFcbRaHdQr9VxYWEc7759H+1mG58+/Aan5QZ7/TTElzQveZgXL1GHkkO8ePoIiWGXk5Lq9Sour1zE2tUrOD4pY3fvkDNGyTCj4cAkuARiVJJQLpXRareZtqQ9JcOODDKqsyN2YWJ8guN+42NF3L93C2trlzE5NY5MroDiGJXMTKE4Tg2gixyjo9ICKjEgbX142sDDRxt4uXWCTt8rVwG6qPI4T0nGdK9hXxCP0euO8ALIxgsnVpiSF4fHZTZFbsFQYmsLASFS8hB8Rb1K600enq1Ra/9NfuZ0R/Bh/zOLjPvkq/g12fgf4cWGn3O6cQTLYm8mEtf2Gt5TgqpnHfvi6Oaodxgq+BAAQiD0LNFoujEOHE4HuZhm9HuhPIWfDUEp3I/w/iQAdCbdI1spjI6Ek7XoPAN9+FGGW1ymwwxM0t1mRCT+0f/8H4ZuBI9aPU6QYp5cZKH6AkaN6mFBZo/OrB7qiqF5LASYNJOs0UCjeoLS8T5KJwdcH0WxC2qDlECfO9CLxyIXSTKvIfE/5l+pS4oiGkMTK3DfRJnzJpPAldVLeO31u7h8ZRkrK0uYm5vD+PgEUqksLzAO8GFaKsmnpKFQzVKSqcy9wyr2TxqoN6kDi/k8gnS8Vsu7cIFci6+JWexHP1kcQZ5LkNDZdR7EGXYDoNMbMDSaVRrENZywatKITGewNlCeJnbHRM1rXQGn6FuJhGTdviIJJyCxWLiNKFI6OrRp1bIQJcrvSvaD44HGAzGNbCujt6lANySqmqaDg2e/8T4PhqhVy9jdXMfe9jZ3KeGSA55pOEA2ncD05DjLFLUE4+ncuQLm5pcwObvIHuSw18F4fohLF6e5QH3voEaSh3QmiXGaQtCV8ToTOnF8b+slBt0mr4U68Vy/doVlamfnAIdHJWRzOe6HScN/KfOT6j5LpTKOjo/Q7/YYyNJp7ewjLYLYAJucmkY2neUBrjRuCpARRddv3cT9+/e5m4rU5NFcvQFy2QTGclT+kmRq/eGjTTzfPESnpxZXQHWPsuLjCswhm+PYfGjKCLERBrd7+2Y1m/CbzAizfnaYp5EBVovrjDv1IjiGH9T0uc/b4zn/J5IreS7uRCHBq163Tl8sHDAXAtTRO4Tf9WG2VwGv3MOYjZA6lGtZSQF7NXr5ED9lb/WzsX0RT8hfM25ch78P/34eELmzGRi18e+FIazwHcUNgVEenX99VActzfhZZ+gzmkMQvZY2nIgZWaPk2tZv67I+yHzff/yv/mOg8wKLkH7Leuas2cIbGgQM+UKxPo8co2HajV4gDd0UhO53WqiWaR7ZHkpHe2hUqMdfmzuemJVDcTyOATpPgSwJssilcHxIFrsOXmWlpzV8RpfIesRqJMWSL+Q4dXtpeRGrq5dw88Z1HmZJzZ4psSA8xOLRWfzCaDrK6qSp0D3Um30cnbbYu6vUeujQuBeOC6kbqW/JFIQL6qoL7d4Xo7gJ8Fnj0PZT4CNMgFGyxbge3XsBmeA6DuhkV0WYfKwvElPRzMkUrynlslDk/SlE8bvQp/IP4UsN1Ux31w1rDNVYMevKBN5Nvgiz8vR+UjoiCT6NegXV8il3ICFqM5nMCE3MYNmXAag8LZwMpQ5PJWg1Smg3azw/rlQ+ZVkiz2h59SYurKxycXei30EGTeQyQ6akO9wHleYeVjAkb6xeR6vTRiabR6NWQa18yPLLceNeD1dXV7gsYH2Dek3WmZrc29vHyxfPMT05idnZOQa6jfWXGPS7XFtHnXxSackyJYOV6Mh0mjqeEOWeYk+x22lhZnaaqc2rV1fw/vvfxt279zE2MY1uX0C8kJOY9Gm1i4ePt/B0Y59rQ72snLXaz/PolDmL0G2mbMSYDrnLqLFk3lyYMCJyGDU7AxH2GiUe21KFx3a8UvZOOZJ1bsCgmoLvo9rrvLib6ZRQjckzabKFZWqG2lWpe5+sFlfjPrF5FMiFQMLnWBOEPN3vTpVox7ADyQiF7tq0mW4JPhOtIQt1he6Xli2IXXke5PszHv2M9RKOZqzaVUKg+3XXdhihwVnztizdTtWjM97dta0c5py1x2sAR8Xo+N7/6F8JdTnqP96qSMquCDCHd2N7FqEwucO0xrB4gZTGPeBDXD7cxuH+NurlY/S7TaQS2trLavn4ujKpmuhOQWkmEZm6YofGBEdr9whUDRRdc2kFXqK1pIckrbqPXD6NyytLuHPvNm7dusWAR2nqFN+je1K/TKYX2ZE0ZUteKNFhQmW2+wkcHrewtVtGqd5DdxhkjoYZaA5x9SE8VkjSiDpqIiTWbiwaDxNSM8wXU6FkfFea0h18b5JTgouApYqSAp1BYWDdiD9JdU+a4i9KwRf1u8MaVPrI+/YxSK3E9EgbAJ38UN6B+4ZYJbxyKz2Rl+uzvdhYGfSx/vQbbvFFRd/Xb99FPj+uw3FFzvh/LvllwHK1s/GMWYJGrYHT0gkGvQ7SiRTGp+cwNj3HEwHSGGBhJo/pqQKOjqvsHUlElIY5DdHtUMZvn0tQyHtMJ3rIJIc8sZwMgsULCzwB/fmzF9zwmYymg4MDbvQ8Oz3NPTcpYerlixdot5tcRkCPSEBH2aGU/JTJ5TgDlHq0kpdZOjnmGsGF+Tn2CMlQe+3BXe59efveXZ7Dl8tQC7A0P3ep1sUXT2jK+B5aHfH+TWnEz/QoK9j9TDrznjVsVRa8Uoum3DMo8dQSB0na5NeDUBxsnEFm1qjnNPSsj5iswIkF5K3LIXLyK2JqYy4jmcny/HKeeWC0fdMNhhXZc5nU3qpT0TT5jAIBy35AsTmrOjD4/b66DBFX42fqlk9DUJAtus6byOZN0U/Y8AteKL8PSu0LE1nsHWjZiIu1qt6x643y6OPUo9BL0p/Y/s9WZl7YeYaTgZpT3s5DNGUeemniWPCbYMs3ABZXmxlNlrT7ctkB6wj5jkTE3FvWNnj6u3/4L/8DAx0pubDNisXheAmB92H0GieUKMcaGTfDFgxrTVk0x2Oa7Lnt72ygdLjNWXbJIXU20U4iSnUJ2+cDkxa5shfGQGdb73oP0QJH2XPRcTZeuKjWbsjxnOXli7h77zbefOs1LK9c4mQVzrzUWjN+bM44JaDTA8EnOol2Z4idvSo29iqoUEhmSMkSofMl/SFZcdtoDvOK1JWhdmjSh1JFSdOW7XjxT/U5Zf0q7GZx6nPHkwf0RAcWunp0lryiSTd2buwASVcWoQvpANE/Zdht6Olr/ELr4/zhMWWgVxWzWXWAPiMf1lgKur5zn6/tU7dZgvo9PP7yS3z+8DNcu34dD954E/mxMTUMNPDM8WM5JMQGtOoVbG88xaBLRdltbgdHY4AodpfLjyFbmJAuKskBVpdmMT83ia29E+wdVrgrSqdZRS4jCU6ZAhWDD3Gwv49Os4LpySJu3b6F4vgk06F0Tvb3D1AtV1GpUvZomydpEFVJ9GMmlwZlX/K9s2n0yeOkNrKpDBJ0/UwWvR4VwHe5IL1eqzE1WihIo/LEcID5uWncvn2DZ9TdvX8PK8vLmBiXbM9Ko8/z6B4930GjzWOLXYlBCHTne3Px3oVe2bgYWwwxVaz5HQjNqOR7YHiJGWQJJio/UugWlDL5ZCXFDoUmVXcOERWyVKHFY4IsUoqzJgUO5AQ9dDVeifpTp2Bop8uWaqARnDuPgyqjivm2t2K7yeEMfxbqbjFOTceZ2Rek1geNke1s2cm38IDbJLsOW/6WD6FawnmJekbOsDHRl3oG6NTN5x1j7AgMDJdvcNZDDOXMjE+RF/q+jlIzHa+6jTr8mM0jRproGHXwFUb0XpalahmVgm76tuQNWfma1Yvy/pFHZ5acAZ09NA8YNZdRZ6c5qyOWqOBwmbQTVxAw1KLfaePkaAdH2+tcMzXoNVl5Zyj7kquOueCAUZlfu1IUIjRKX+qJYeFkBWzWjTTtFKtDPDd3ONXSMSNBhMa/XArq00KLYzncvHWNwe7evXtYXFzgsSiSSaZxM+XCJdElLdbHYIB6o4etvSq2DxpoUA9NlzJNB0GbTzMJn9L0a18Lx/uYGHIbJ1o1Gw7BIZMuMhaekzIP511bLo1rhx0AmYsH6Ml3j6zlCM6K5owh99vQIxebSIVHgc4s4rNX9Xsqys0fuOhRUq/VDeE1QDt7WOwe8p6HKJ2e4mB3D9MzM5i/sIh0SlphmZoYaByE/t1rN1E+3sPermRz9olurtXQ7rSYrry0fBXzC8tIUhu5fhPj2QEKhSzqnQQaLeDrL77ghuK9dp1bfV2/cw9TM4v4/OFD7tF5cWEK3/3ue0xTEl1J1Ch5bTTfjhJPKGmERvW8ePECnXaHh71SNigBV6GQEWqV9ynFwEZ0JVHidA3KBqZ/08+pdIGyPslzm5wY5/jezMwUbt+5gffeewd3795harTZSeLrZ7v4koavtiRxKVSQ7ryeASuvXI0md8o5TimGho4eIlO6ThmZktf7BKIbieWpGDslJufcsxNKIjkiPiIdaq1LioL+FzAHJs6jaLRzn01UqrsenwOrWVUgc2fDAbp/SDkr0TNg2EB/CjEUnLNwHl3wXV9Z7L0X94jKxkQMTsd2+SzDkDK1927g6xtiGWiJFRL/jqg9v167joFPvEH8eSxBqE/4aqGjFqzdQD+MVdqa+NrKmnscMv9JdoyNHtdDVHaMMv6dN2zy+g9/X2J0FjC1ADI/a6QY0HcA54fWOjpeAOtM8QDYGxjQ4IMhBq0WTg53sbX5FI3SEbXSFS+Oin/1LTI4MJBIQgl7dNyZWorVrbGw9ZGU+8qL4JhfX3odSp9LssIJjCj7Uqi4JMdDKIMvxW4tz6vjOrwef58AjzLgZmYm8eDBHbz37bdx7cYazxejVUrWJ8UGtaYwQfQTeXnSX7FW62Jrr4a94y5aPSZp5cn4/EiskbvK29kIhUhTs00YQ6AjL5CtPxf607oWPT1xoXfXt5s7VFc6kF+sWu/h79jr0hdnWoYPuP88e/zGWDnrTB5I3r82ixadoc8eHv+oIhEj+bwwvz9olqjCtlOfaGuhksXgkf21M8Q1lv0+DnY2sfXyMU6Pd1gG6CP0XeqXOjk9izv338DSpatIEpg0SkgnWsjnc+gOC2h3U/jobz7E5x/9HPXKCU8PeO/9H2B67iI+/Ju/wuMvP8Hq8jzefecNToohT47q5Ei+6P40f27x4gU8efoMX3zxOQPd5MQMxhmoCsgXMuj1WuizDCa4yJzknTKISYEQyFFyCtXkUQ/M0ukR978sFgqczUkNEijWfPvmGt579y28+dZbmJpfwsudMj5/vINqgyaw+zT6UEkFutj9dRQgGOiN+vyonwl1GY3RG3i5tmDOYFZd4ZwsHwWLHItAjLw3JgBk+sYoU1PJEWkLLdoRizZFaqkmISMiQOc9RJY1XZzFIeWImYehhfkjAEKP6ggwCcqJ7Aw5sJXrOgozOKt2vMxijz5m1P119qy6ARYLk4ubjooCHev1EUaOAQ4ZkuxYxD4TrtetLb4fgUXknk2+qCEMGeVFDUDsHZh3x2sP6Ekn1yHQBe+ZnAfZG9tL8uj+4D/pv+SmYX1caCF5Zah6nNlJ9fi0nMAkhBfVbaO0v4ud9afclDcJsmTpIMomU/yN6MCeE16l+uzh3YgaKTAX4LOJ56pLaeOpcLxHQKe9L9W6J/CiexH4kUVN7ZtIORlAkRIiK1qCogJ82WwCq2uX8Z3vvoe33n6T6614AoNxM8qVkw/G9CYp0N6Aa+xe7NZxUu2hx9SnTl535og8c2g9xS0pTk5g6l88Vmu1xYk2sdPsOtIYR6kHwwupAJe3YimGFbc9TTKEtnafd9asnHZRfJqUohShmhmCaHZmFCtDjy6uSCOWrSkPpWNHHTJRMtTMW1SSm5JtXqsCHXdpSSTRbdXx6PNP8OKbL1CrHvH37BzRdxcvLOHb3/4ulpaWGfgaNIOukOaBqK1eGtVmH7/48EM8/fohapUTzM3O4YMf/hDjU3P4i7/4S2y8fILbN67g/r07DHKPHn2DRp2KyFPMBBC1SrWADx9+zh4doWwhn0chX2SqfGZ6krOHKTOTW4blC5xiTbPqJLt4yMkq+WyOpxtQezSasE7GXKVcY6qUWo6NjWUxNzOJew/u4rU338EwM41nm6co13scO4xb2a/ycEwunTTYe4l5cXEFaJ83C38UQLJijoidqRotaFeqPuoTyZWd4RYqX60NlEsGcbqY/I/yMuLP5/5tMbJAUdpxY1kO7FZjLNwK9XdqEuoVZOUOHJ3d59WsHWh+4y5JJHR51NBUei6OK6xfo06Xz1KN4p3PI1IvRwxwO8E+c9vAI66j+FmcTtbsbVXIo/bZRZSC9UXkzyjVMAGHry95Gbp7Tm7kZzwqPfLG7Zo2WNUd9LBEJfR6Cej44UjhkycVWOwhcstmm8KW2i/bbC9y4okRaFQP97D74glqpQNOl04m+qzE2a0kN4ksA1k/ElT0zd1NNERE3Vg01ieZvxoSDQ+GAhQBFSWQyOmwNHry1OgWRE+K0MncuhyPQ6GkAbpxp0NWchvdbkeCusz8JDAzO4lvffstfPu73+LU7mw2z7EP6oJClKSUUqdBYw/oHp1eArvHTWzu11Bv0nqoZJ7+p3PcgvZd5ykMjpHywFdfw8NJKIFnbZayq6uLZ8PpUYsbJf4MRwXbhEM+r6UWdkgdMMp0Cv4v6G1p1xQxMFkIXTr3CXf7eMwnqjgCTRMqHSvFMqXg/tQjoQYOyUuzVsbXDz/GxouvUSXjSr0kKhOg2W2zcwt4//3v4sbaZR78SrV61JOSjKFKo43Dwwp+9ctPsL8n5QrUe/KHf+sHXL/2F3/+c+ztbuPB/dt4/Y3XsL6+hb/5xUccf6PY22uv3WM6cf/gBB99/JCHqWbTKcxMjeHC4gLH66ZnplAsUmeXOp4+f4mDoxMGOTq05M3ZOcpnsygWqN5zgEazgVKJ2o1VuTTm+rU1TlCh8ULFYg5Xr13Hlev30EtOot4mGeK2QBGP4DygG2W9h2/hPFmNsgnyjVA/2DWcV2HHMzDMRKMZkERBy33fQEJUgP+XsUCBcxKu+6w3FJWtiMEVgGrkU6Yk9YeWDBIacj6AourHwMTth49TyiZpuMsoUL22Jf2ZQj1//fJFS7g4E0M1MFCwM5ZOti8YwyTIFRjCCnxBsbXpTREmflPaKcsSaKIy5rxke9cxoLM9dwXtsXtRJyNjh2TrFZM4K1Xr7VylhRMooS8VJCNJQSaU1vGLgS6sILeLWRunSDG5CbU34x3au0yfPprVU2w9e4zS4Q4SA2qvJA9Bnx2gzxmMgx4Vgae4CW+G+wfS9PIhEpolKdE2o6YIgJ3jrrEZuR7TlTSWRXkqLg8g8OlSE2Bq/ttlz40SBDjml0xwvRKBF02PJsu+1WryCJbEgICFKM4+CuNZ3H9wC+9/QKnd91AojPEsPaFYSdokZjbgZ0ui0RpiY7eC3YM6Ol1SOJTTJ1ZImKHKL1yNBpU3EUMGOvF0hdbT8nOX5EYeq3qFGuUx483ZIGGMMAQLlVZeS0AZxsgOIbDVezbdEtbrBYyHv7qhr5YzRFWKXUW9w9AMjWX4xT3c6HXUo1TvgP8wEeTtIsOI4nMNrD9/jPXnj1A5PWQ5o2L0dkcag49PznIiCXllMzNUnJ7lFl9VqsfbO8DW5gF2tg+YyqbEkrGxAu7fu41Wq4Ovv3rEaf93793EtevXsLN7gK+/Jo+ujlSijwev3cbNmzfx5MlLfPzJF0w1zs1O4uaNVdy+dZ0pSKmWSOLgsIJPP/0KT56+4GGu5g2RZ0j7T2fh4gViE4bY2NzCyUkZnXYXc3OzWFtbRXEsz5MdBr0uxwQvX7+NC5fvIJmdQj+WoTsK5PitjKCpQuUW//1IUAyrDs6AXZT/k3WoslT5VXXrvLPIPQMHx5RtCIAODIIkUPt9hBrzQT8nUlFvy+ULx0VO1+u9M2tRxus2+Q34Q44zxQ5ASHfafc+8E1Vt7ufmlbyCgo1cQ9ci3o9lygtY8NPxz81JkZvZ/0nCW8j+RF1F0V+2QHvJGtgYtT7LsTC2L9wPoxSDRBnZMHNQ1Os1oAtKC+y5gidRoJbskDB2yCrJUaIq6//o9wno5D/jYs1JNM+An0fpKzuUlEhBp5IVM/1V42qUDLC7+RR7my94aGoSPU7r5yR5mjU3pIy0PhIco8hjbJw6QGSlQTB38RBvjr0zHpFJm9DnbEhJlR8glUgKWGXS/Ccd/By19aJnIBAdDtGl7iltShDocMFwk+Z/tbuSFUe9CKn3ZTbHHSno8+1Wm2lIsZIkbTeVHuLmrVX87R/9EPcf3OdMO6H4yEkVURmw9Ccx7CdxfNrF841jlOt9TVBXOlLpOc059HSf6gI+NDx13QevnbcjfxEA8kc10i1FRDqIlym15ykPSxCxBJMgPmYf4gv41khmEPlraHyF9VVwnG1hvw7oQjonoC2jsuatRA+0HBlwCQLynJLII88t7eTY6+x3cLC7gb3tlzzIlSfT93uo1UpsBS8uXcHM3AJqJerIcogMZVYmgC4NQK010WwPMD09xx10yIsiI4xKT06OT3Gwt418PsXdUEhO1zc20WpSDG6SKXnKjLxwcRE7e0cMdvQ+L16cx9IFamVWZBOPygrIGz84OMHuzhFK5RrLoykaanEncWlgenoKrXYLGxtbqNebyGazuLAwh+UVau6cQaNaR6/bw+TMDFau38Xi5dtI56eilvtZq0PPue2uhw4nW4Gec1Z6QFFHL6kfDj2I4ANMlzNb5GO+7tcBfeZoyJCRc0ZbAB7KjDhZV8FX+8ffWRWp6C9NaNDfmqHnjLyALlOVK5/kOuFgWoJ5Yebpkb4KjoH9Ncjv8rG+kUbF2VZlpoNFmY9qyu2NfXvYQJ97Ha66QtW2A2xpEai6XMu5FP4i3t2o8INgg1w4Ek8NgT4GfAbGLpHNd8uIJEyFHiyDcuDt0SUtZOGEV99rJIYnGlCT1Cyb17+gxD/WXpc+iUAPAetvFWQhQoV35pgRj7uUpHgCQAIhifrj9GgXG0+/RKtWgjTJoqQPATqSDErgGHT7yKbSmJyawNh4kfsYSgyOkkb0BbMrK1QoqzqKCRK9mUwgn8ux8qD4RS6TQj6fQZomG1jQUkeR0EQC8uwog41ArN3uYW/vCMcnJbS7HUZ9CvxLV/iBdNZgN1m6nBDYJZMDrF1fwd/6rR/ijbfexNj4BK9lQB3KaKephQvveBLtdhIvt06xc7ZumyIAACAASURBVFRHq5diGsksJqE+otaSMzDUtbPDxx1BHIVIBoDsv9XNmcfnDqYuwTV5ZgPE00kMyEGwRGJy8l/UUveZkHaARsSdIzGgCI1lH46EEDwtJe/SJzXJfuixNp3pKCP5ntszZQSE/5GOKubJulxWBToCMiokp/1qNao4PT7kTNrVa7eRzo7hm0dfYHvjEVqNMtPVNCeOJoHPXVzGrbv32QCqlspIZXJIpNI4PjzA8f4WMqk+rly5xKN1vvj8SyQSBHzL3NprcXGO6+a2tvfxy199wmN45uamGIYpM/P0tMwJW5Q9Sa3sMpkc+oOEjB5KpaTBdIoGC6d5enkmnUS5XMXBwSGD4dTUOC4szmNxYZZ3jMoZqND84pU1LF+7h7HZJSCRdeEFe7eiOAJ6OaS3RgKhnvOwrCSivUVReipR9YW+DP9+zTAKgMYlNOn3o5SC6DHR9s4Dkdft082Z2lc5i8SIHE8aPpSxI942M0bFqcAgGztCoNoHvBcg50VDO1bP55MvTJZVxu1pzrh4AVDEMgrFcVKpN4wOY076dqVRgqn1UdyrN0pVtfibBujMe+EYvCj9LOxPaDuoHCkuyDvRL6tjwPujLzEsATEwtdBS6EGGIBeWtxnoi81hXqkaAE7P/3+UvfeTZNl1JvalzyzvvWk/fgbAwBIgQTMkl26XsQJWqw1R0s/aIEWuNrj/gsyuJAZl/g1tKBQUNyhtSDQgMMBgMN6076ru8lmVld4qjrv3vFfZQ26Tg+7Kynz53r3nnu+c7zhxrU1TMMxZngmRbvYz3df3/rmM6ZE/5jpGULPNtXiOeR/StV8mgvPXU2+/dhMP7n6E86NHbF1z8smQgG7EtB/dMBXG0rWoxdL0zCR7ZCbcMu5GvTKtmWNKkzPJhpwdR/+RYpmolFAq5jgOQlPHBYOtpZR0MiGZ6VOrGaKtJqdBjtz9B3u4//AJJwSQRUwfpGtSPRPVL5G3J0qemjQL/4vsADdubuNXf/2X8eobr/EgzEHfco/ZvWNKajjM4ei0hfv756i1CCjzQRmTzUCeaBJctM5MYxfqxXOGaHgff0SkXsbipP4Y7ZCyptIUpVmJ/vsDhWMellp5Iv0BKYOWeF7MhiXHjChVUYk71ZuWe4pAl34UL9xRGp0na8/IuiBat/YjFYUf7T/i1nK0ULTmjYszzl6sTMzg+p3XMDGzgLOTIzx5+BHLaqfZwebWDayubWBuaRnzSyvsffUpdtsfYm9vH0cHe6gURpiZrmBjfYWB64MPPmTafH19jYev3rx+jSnN+w+e4P/687/AZe0SK0uL7C0eHZ9wY2eyL6g7yvTkFCfAUNE6yRslShG12u52ebBrqUhUPLgXJ32WyhaWF+ewMD/DRl2PJpR3BlhYWsf2rZcxv3YNmcJEKLNJrKujF59HnaXpLnFVNJNWJDFBdZpyivKQTI6w2LJskaOVnCF0heMLGkh1UFp/694nvKgxMv88qjasSbolmQJdAuRU+Oy18JwutsZzqN0f/71GV7JD4Po5Csgm1a15Jaz8zcsypse8TRf7k3gZiX+8Y2fDyh35sgE1UoJ3a4aDNrH3++Dlw2aUmr5IgpCcvfAoQW/IptFvDWTSsihGTDzT9hSUI5JuL2b6gN7vZ9UZoPHvY/jOJbMYjmndHumd74UWYClvg5EjrJvcXOip6DtcCKJmB0NcnBzi3qfvod86F8pySAkoUqBNiRaW3k/WKrVIqkyUWF9Juj+l8KsS1DgbD97kiQW0eiNMz0xjanKSqZtinpo853iWlw0BFcDTa+iCkqVM3zE3O49ub4Qnjw9w/+FjnJxU0eImvH0GSvLsSHHRzyKcOu5FqdNMdoTbL9zAr/7GW3jhhRdQLFBPQqHVKLmGp9cOc9wDkzLgjs/7GAylFEFASrszqEUYQSaKglg6QscFhFSDQp7L6/fYlURoBaXyAhUZ99MTHgaAHrTCmvH+WiPVZDyPBTjl3iUs6qCozOq198e6OhujNA7g7LWEwniOsRpB0FETHKNr4+jpYzQuz2Sk02iIi+oxmvVLHs2ze/sVTM+vchrz0yef49G9D9Bvd3H9xsvY3L7OxgpR3P1uE/1um+Nnn33+GaqnB9haX8bS0jwD1cGzAy4hIIOLgG5maoKbO+/ubOHx3lP8+3//Vzg5OsPC/Dw3dj49qzLdSRMKJLu3iLnZOU6Godjw1NQUG2SUmEKZwXTsCllKlmqj3mgwGzE7PYXJyQKX6FCJTHFiARu7L2B5+wYKlXlqiBcSQhL6n5coebavKHVdfNleTa/3e33FulK9kIi5mnIx71GUevqjZs1bgb94Br7DjuwuXc3+i/KS6siUTk5IkvvBgFY7UW/6au9No8v4DWbfpZ1WWyNNzKDaTQOBK+Dq2AdjiOTaGqt2wBVASkHQKEsGiwB0ge5w4HIVMOWGktQi6yht1ygOXPxcGiBFv5uXJtfxNKLtA+lxYWdkrxPem17e6uIMrMIeWovFNB1Or3NSSdRxdi9p0DQDwkJttk4sL074pbRLjOLM937/v9FbS3YX4QXPakxH3yGUpVyM6uRoEgFz8HTBXhf79z7FwZN7wKDJ3hzRR3Kz4l1ZzRvF5mZnZlCgAXTqXlqdVBAIpg2zDHREfeaLOczNznI9UqGQ49gKeXsFGt+SpRR06hUo/9FtSXfxDHtzlHpOVjOVYh0dV/Hw0TMcHp+g2WpzbRIBGyXGlErUc5DuUzOAFOwIaOk1ynZ78ZXbeOvXfwW3bt9Gnjrla4dsUpLk1vT6Ga6r2ztsoTugDvPknVmXEQc+TpGYpxO5gnjwhTJOxemCw+XA7orlOMZw0YPARRpKTVnmVrDmUuolALI7V2nPQIQr9rExUPTXlBIFR1uOAU1PY9BnuWFB4mj6eE2EO1E4I3SbDQG6epXbZBHQnRw/46za9a3r2Ni5jdLkDHs+59WnyPZrqBQKyBdnkSvPotcd8CSNXqeOXqvBfSUfPnyI89MDrK0uYmmR+mwCe0+e4MnePtfHbayvYXpqEjevb2Fza40NKEo02X/8jOfWUUIL9cUkWp6MsuPjY7RbLczOz3ImMBWLE11JK5hjWQcnmlBrPGJNyMMr5kro96mHJ3VMoQSuScyv3MDKzgsoTS9ilCmEafBy2J0pYUCnSi78ynnsGkoLits3EpCPRy/Lx29EY6gZFZS3viYVMqZ71UkUY41Lc5yW9berom6Yk3D8EoASH0QBzbx87y3EdVD233A8/CKhHH3hsbUkdEsZvCllMILu8+9JKVvTZ3y7CpLBnlBKOa5uBCnxYpIrY7Mhk1yG3YwGARzTEVZfaU7Vtqm7jT8+z+NPvG4lD7TcyjAl7tNuWb15O6X+bNs3ehA1uQp77BNyjKZ1xrwZJ7xO3CDar5WcAZ88lPneH1hTZ8nzS/yxgL/jxW2wAoemJPGQSwV6jTruf/QuD04FKNalQBfoJprzJsXas3Mz3CmCEwh4/IpmMwb6SxQXUX2cnJIDd3WfmZ7muFxBY3U8todic/peLhanwZhae8aLlskgR0NZs1kGpouLBh4+PuCsuXqTgK4TpluTpU3AOqD4ICe1WCG0ihYnqABvfv1L+PXf/HWsrEmdHbcI08rZ/hA4Oevi8dM6ml3KvKQu82oBOSswADpDhHiPDAV80mXTkh6U48zdrLFoISslYMXbYZBDtDzl66XtmoCOIJ9QKnIQr9A1KhBXMkfdgTagS6gY86ydykrTlv750s1ZbRnEqk/6IFJvmBJVjHjGHSWjdNp1TFD9Wa+H46NnyOZz2Ln+AhZXd5EpkDEzQrt5isnSAOV8Hp1+Cf0sJYwAndYlek1qA9ZEtlDmernD/UeYLOewMDvFmZePnzzh2BkxDDTUd3ZmErdv72JjfZkTTB4+eIa9x8+Y0djYXOcRRB2q2+wO8PTpMxwdHaBUJhCcZOOP5yOSoZbPs4fXaMjEczIEqStKuVBG9byKbreJ1bVlLK7sYGH9Fibm1jDMaUNo3c/UsoR6JHHU0r91Si78M8aSw7vDTERTWyo3gVSPrwvwiQFm+2Qml8mZGNp2da8ZVT7FblLJSXXacfS1B4gYtFXAM2RJew58vKKlT3eiKQh6AGL3Imsl5RWyuQPpDMuEJyGukBocepfuvnmFAvMS98RsD1bi5tEaOKYbLGgmpF3W9IAojvH7LLo6eW7SsTihqbWW186+y8o0L4q/xk23CVfVh1BVo2pOTrC/q4QX7b/Hj+5hcZC4WxigmmhiIgYT/S6RsCKLIPFU1VOZ7/+BTBinP9yGSt3roJ9IqbhJBdIay9xWEZjMcICLsyM8+Ohd9NsXIQGFpiGHYC3Vuw3EcyKgI2+Mu5LQyls2TmgPlQS68kSRrWaKy5E3x1OecxSbo8a2MvaEQY6AUWNZ3ChjOOQyAlIwdB+FUo5TxQ8Oq3iyf8RxE6KLKCGgp5Y1gR1PVOduGiKQUswrx5doyonpMn7prV/Ad37hWzzMk2kYArsRzSAb8VSDJ0/ruGhl0R9JI99AO9ommFnGf5sVbJ6WALSE57xnJhrAcgESk4kTwEKJO7qpPHXaaE+t0bPEGPMUHeWTqIsTczd5Mp7zkzxOjDnyp9IlBGlwSh2gQJ2pgJv6NEVjX51UjQrkoyGXFJwcP8Wg3wbVonWa1KLrFMWJCnauvYSZhQ0MafIBBui1zjAzIQlQrW4eo+wkH8VO4xz9Vg29The58jTqzRZOnj3CqFfnGXBEgz588BDVsyrPrVtZX8Xs7CReeuEmVteWsLd3wB7d0eEplhbmsbW9hVyhyAN8gTwnlpwcPeN7pJpOihPTmaC+lzRLj4COelxOVIrI54BykRJXijg9qfIkheu3bmPnxiuYnN8EChXOS5YuOiar6YGrATG+cB8ti1XeFD9jtLZJYVDoKrchKGPJarxpyjSMyzZkwLWMRScQCg5mbBlVz5hkt6NK32vMQLX5p7Nr2WuU6m7goiAXnsc8UQO/QJen6VPRdU4TxGumKTPFmivUvqfVFLhi9rAaBzbfL6Be5ErCthgKjgGiuB9Xt9sD3XjvTfQLn7dEw3kNWzmwToiJeVp2g1oDnfbiBFRdW0ndfp8/kFyzmHQj9KT+7NbRMnqlr6UZxV5PKh36/d//1/IxA6/AHZBSNyUShZ+/jF7m9Noh56Rkh30823uAvXsfIdNv8hRkzrTk7tdqkxMH25eEkunZGfbYGOjoGooEoiitGbNkGZLXNjM3hcpEBWXNRiMQk5ojsoIz/B/H6njCt0oBAQVlsRXKOK/StPIh8gWiFvuoXXbw7OAUZ9VznlROYEe9CmmRSakQpcSDM0PbGWmUy8kgowyXSKysz+Mf/u5v4aVXX0aerGp16Xu9IVqtAZ4eNXFaG6I3KnH8LnDafLBctxMzwAyoWGEZzRckOab/qiKRTZCuMYKHUp4RKPYws5TcbumMQh50jMfFzwmuqNR5wFRrKhwZB1z2/kBtqnco4DTOXo/KTb7KzPao7AzT7ffhXHlkMw7fnlv7fWLYx9nJM55vSMlBlKTUqNHA0wZmFhaxvnkLlallDElmaHJ96xSz0+RJ5dFoUxlIRSZTNGvotS7Yq8+XplFvtXF++gy9VpWbQNeqZ3j04BEnmywsLXBJgQDdLe6O8vDxHn74w5/g5LiKne1NBrpiZQr9UR65wiQnGlFyC12z27xEq9Vk2SJRK09UQieamelJjm/TlpJsn1UveP7hy298HVs3XkamOC1xYR2BZZ552i7SI39F6yUUSqr+y0fMAq2eynY0hSVemrdgVAbTBpKj1ATo5DPpuG8iCUplyWJ4rBDH2F0iTslfBDvSLMwgn7rYQVO7hsp6DaPBfLIpK38VW7u2JeaZdyJrZRRlMl4UjDQv++Fh7CzIlUXtmLKOoQt7TPOq7Pvik6eat9uN2vlmAJKDE05f8G7lDg1fPWD6JBHeM3XVaZ38/oUENBIB7p2odKrbngTQ6Y0kAFBvgG9LdXki3se9jfV3mggpI9yiPgmj1nwSy/d+/7+XTFm+OddEmWNnlHkoPR69IrTdtDlzmX4fj+9+gsO9z5AZUsd1zbQMKCy9ysjDmpqe4MnKdEA5fd86T7PVJSJtsknAQgH/6ekpjlVQjIwSRwgA8wWZNJ0v5lEq5diCZ4tLPVJqvkyTqtudPo6PTvj5isUsKzDKWDur1nF0dIpmq8VWdbfXZdDLZamYvMgKhjquxEbXAqxCkQwwGHXx2usv47d/5zewtrHBySsEjJSpR9c/Pung5GKA7qjIXVJIghIeizprcv7F5bMBpLIGsimUkn5FIVhiiPO+5e2msWyqOPMLIUWffh0mI1uqvwpNVHwWR4sKIKEl9fBE6kWNIX1TFDg9OO7D0SuwoxaOv0sZl9es87hXX0HZqOfIWbZkNNDU+X4PJ4d7qF+cIK+03wWN58EIK2vbWFjZRr40JTV3wy6GrTPMThUwyhZQp44i2TJT69TMuVOv8vfT+6sXl3zNfqeKzLCL87Mqnj094JKVudkZLC8vcicdKgpfWlzEw0dP8Pbb7+Dk9AzXru3ykN/ucISF5S3MLmwgky3wmKrj/ftMkXZaTbQ6HS6DmZiY4Dgx0e/EXgx6HS7ZoQSserMJ5Cbw6pe/g4WN6xhl8mowqaEYLB5JEBArmSUn7gCvV3BZ4q982r8rglEo0uPujCQvEIHWjN9owBNS8RVATBXJ7itF6Ay1YKUxL0P/57vSq8msxqxXmKzARDPG1lse8YPxrsxJAFmVUZt1lwK6AJ56eRZ9e5aUcWD2Pyc+2HtSf/Nzu+0QYNEEFf2lHC8rCZH7k7Om3pZ5NYmddVmvbJzGsIT3cQKz4w5V+C7VB3Y/3hCy7R7nBdL7uFxJ0EfAkm1w92877louFm2SuBgillovq3rMdIlRubJeIhPSHSaun/0svxNs8THUzPf/4F+rmeTFWoSQK8ocUgbPi+lMYuvokIHSw3D/k/dx8uwhMmizhxcW2GoguD9bBvMzM0zZcH9JKiEIo34kG4r7FjKFOWSakpJIKtQ5hbu6S7IJrQNRn/RvAjzq8F7hovMsx+cozia1USUcH59xnIWoPGrVRJtFXSsu620cHlWZvqS5Y72BFJMP+mCvrliknoGSmCICIsNVZbPp3ocol3J461d/Ed/+hZ9DeZIy50Z8bRrhc1bt4eR8gO6Qyidymh5La2zXiMpeygbM2hC8sunpaSrCDtv4+F040YkDH2NxemisRiqYppEWMFJaJdertKg2VYmEOF+KgpSMur/7j1lsIVzBBpUqH5+W7sDYnlu6wkdXr9fr4ORgD21KRKHcfAxQuzxnj3596wam5paBbEHKIAZdZHs1zFbyXNhf7xF1WeROI8NuC5fnx7x+2cIkG0Od9gWGXRrG2sLlRY0TTrr9DqYnKliYX8DM3DR2djexsryMZ08P8bN338Pp6Rk2tzdZfp8eHmN2YQ0vvPwm38+TR/dxSmel3wTdd7PdZiOL+mJOTkxwTSjlWBEIUpyaphQQWFJB+O2Xv4qphTWhLB2IpT2jhMclKiH62SHlXA1c3apgiLiUbSZbdJkDG5AAOt0v1siij41iugJ0f0c3Fq+49CoJITJd6pMMJPYoXzwujmxCa1hI4Q37HplIRSUAcW18DErfODa2lI7R8dqlhlF76s7243mxPd7LkK0Zz8AVj1dXJAFEaTfXnz9LJNIF4D0Mma5fFLWN9/BFJ9nCCnb/9t4AmHp2+TmscT+/pmaY6Y6Q4an2OgOZthtz3ro9t8X0bUg2N5t2hgX928KRfI8MdHoQKIU+cLSmfQJ959CXasKIwuPjBow6bXz+wc9QPXmCzKjFdCRJne9rRl9GMbX5qRlk89L9n7pW2A2yYiGgosCEejT5gmRdSglBRuJwObFWBOgE7CjDjjMwi3nulkJ9Arl8oTKJB4/2cXR8xMBFdXfkEVLNUrPdx8lJDWenF5wo0OdWYB0uKs9lpeMKx+p0ASPQRe+WpkZvbq/hH/7ub+LG7ZsYZbNcJ9jpDnF+McDJxRDdAQEd1dTJYZJ4nx5MtdSsWXWkDRTsHeWZFjYTsKhmzJoNWSiBpvRAR99t0x/EhpLYov3hyKBSJ94oNm8qkTmpys07CdEKcwcljXvxQWPKtWokVlqhQHQ8/cNfyzSRfDP9TfG406N99Np1lgGa+9Zs1rl+bnXjGspT80xb0vMPek3khw3MVHLoDXNo9smzK2LQ72LQaeDs5IAzJpEp4+nTA/R7DfTb58iNuui2ab5djevZZmemkMkQ/Zlhen11ZQXtVgeffPwpqtUqVpZX2Et7/GQfudIEvvLVb2NqehYP799D9WSfyxjaHWlPRm3qivk8pql8pkAlBsSADHjCweT0PPqjHCZmF7C5ewfFiRmuuQrGkVn3Ri0HijkaAhHo1BVxfWODB6bXFCpOoYYVY6QYE9QTZ1bGzTUW08fNohcf0FLlK0p08BRcgop5fKK7JFBnchbNOZWx8CXOfzUakW8qXiOyKnI/0rUjujgBQFz9oU+USnt0dg7ZswlUXYxR6jfbYRBDyzQAf4eePVvn4HCHdzmdbNSiPnCoSUvWMSazZmOHl7BuCsiyns69Gwei+toVyjGlkK5grVGQen3BOet0JYrDtjboHt2neF9abqVvTAOZycOV180zd8+TADorNAwWD91dqMFwQUQCnSEw4KwIGcfz2fvv4OJsD9lRR7qkOKCz61HHiRkemkkg2OeaIg905qWZi02gJuUClDkp0wi4RRKP41EPj8BRAS/HHmCRLe2VpQUU8iXcvf8IF/VLTE6UUClRQ+cMT41ud4Y4Pavj5Phc2oIN++i0u5ysQk4mAyzF6tjzlG4pDEjsdWh/OKoTzA7xzW9/Db/81ncxNTPD1GW3O8TF5RCnFyMGutBoN6JJwhr39WUh5qXdSwLvnxAspTZCH1L72RSSWUtJBRWubd1ntMOIv7R22NT6GfmNV0TBj3A61B8VT10azy4Bdzu4dvQ1ceVKd3oBt+dRJ+H66j0Q70AmV+P8FBdnhzzvjeSBPCWiF2dmF7G8votCxWJaI3TblyhlWpiuFNAZ5NAeljAa5TDod9BrXTLQFUpl9IZ5HB8d88DVZu0YlWKWE6+omPzFl29jbXUVDx48wdHpGTK5DGamprgObn9vHxfn1BR6gQvDnzzZQ63RwksvvYbl5VVUz07RaNRAyVoWI6aSA7o21eQtLsyhMjHBZQOVqVl0eySvPSysbGB5fQfZAt2v0N1hT9X1MjPniicQvG6RDbM1vKILGYUaH5F4fOy5mtDQIhgJoIvDqJJaMICVyZImPcbRK84S0sStKAMx5sdSxOW90Ze119zRknXRpIOAw15IXaw54KCjJe1aLL+hfCgJCAZYCa/NsvwCFSyyboaELLyeKfunxaEsScKUs24Sn5p0UwhLZDEQ0rAIm36BgVNsVfAQTy48mXiyLvSRNJyTBmZaluyZPfg5csXcegmHOVEwBifeY2xEYLZIGJuqNcVRdnRUj4bYTG7pHHhdYXIjHl1ss5aRGF00iawi3h5CBuOIkjJriOcYE3VJs+VIKbU7+PzDd3F+8gRZtDmt2h7RWzxEy0yUqAtEl61nGrFjnacJRLgkLiuxMAJAATVZqRwnWwjoScswAT36WzIwafZcDpVyEQtzMwx0rVYHT/YPGcSmJsuYqBSY1qL7J6/r5LSOk5Nzfl9vIMMv2+0eZ2myh1iQzibkfdKC872F9lmyi/Qsy6uL+M3f+TXcefEOK6BOZ4iL+gDVywy6gyKG/BARfOSf+rOsrD6Pa83Fh9pNDhDIiSfligBZ15VUgNhoRis7cCUcQUCCnvF0mIhokA0zIhN0tos5uFTeSH8qaLmcZg938jhRtkRo5cE8FZG4j4Sy1LgMxc5On6F1eaap0Vmm/TrdDhaW17G0toNccULBgUoLzjFdHKBSzqPVzaA7KktCSL+DTuMSlxdV5MsVNFo99t66zQvUzp5hopxHITvC7FQFv/RL38b8/AJ++KOf4uHjp+hynRslTxVRq9V5nhxlClN87fHeE+w/PcDy8grWVtZ55lyWEqtKZU4oocbQ59UzdFoNzE1N4vadm1he30ann0enN8DBwR6XwWzv3ML8yiZGXJvpOsyo4mOLXWUrGaJKFkmrbg2eju4AA4iqR1FSLpkgCV2mYa120qQ5VSDutFzYd2UxhMVKyZiKuNjXrhekej7RtnKkret0YnfPMmtrogsRv0sWyU6fr1gVbPE3new36UGNQd4IYevPqAVaHF107ooBneBKLF/wupEVtN+0sOCycuIlWyaWbZP8HHdBMSYslD6dJRomQDYmrthze2rar8M4oLtiSPFi0DOYUSv34iRKcV5vgv+K2bDB6ebaazMPzAfVFmCOYlaOPPR2tWew++Y4nQ95fO+f/3cjztYL3oF8icqj9p7U/o+icaT5MAkqc9wjDFtt3Pv4PVSPHyMz0mQUxXL7YgKlmelZpiHb7SaI9uOOImL2i7dkw1KzMiQ1R1Xhic4gvq6NHy1YXByvo2kIhTzXNS3MzTElVL2o8WpPUQPpiTzXV5FN2Or0cFqt4/T0ghs/E9BRV5Rup8/WMy0x3Std17J6BORix5QMtf2ijJ/MAN/69tfwC7/0C6hUJoS6vOzjopFFb1SWnpdWopBqgW5tz0zILO7lIS3goh2EoCB8spm3irXswyk9+55g05m8JeImMVgfsmvpA2pQ8PYHOZV/RGpJrmx02lVLzjAtnSRhEyosj1yeI/a3c3RU1K8i59pvj6jI6vEe05byJ4tmvc6e+Mr6FmaXNpDNV8RcywzRblQxN0mUdw71zgh9UDOBAUa9NgMdpffnSmUcn9a49KTfruHk4BGmKgXMTpdx89omvvvz3+BJ5z/40c/w+d2HaHc6Mjw1X2BDqVY7ZyqyXC7j0ZMn7OVRj9blpWVsbu1gkuSTj5XEjC+q52hcnmN231orswAAIABJREFUagIvvHgHm9fv8H0dHBzh4b2PmY69eedVTM+vmNnpjKe496KA7Jw4eAomczSzmU4yw0eVksihXFp0l/WZjM12w1X5AuE2RA97RDTF6mK4FisLHpsKeqAU7XudNW6JJhLWifVRQZZdYlUAsUBdOttQvUWTVPt84p7d/ft4cVqRivZJtbqi5/dxohSohdhlqhbMrh3Okz/Kej/xPJlZYokYlnqUBGh7DF8OxlnpzsvS9B6/Yy4pLF7veXFC/0Eh9yQ8w0O4owAlGKHo4qVrtk2ZBF9NDS2JKbIsqnct36v0usb2/P4Er84ZzJn/6L/8b1NAp6tsqejqGkajX6xDwh/unEJ30Ong/icf4OzooQCd9bck30ktG/KGFhbmeaFJkQx6Xe4uTzdFliTH3niatkwEp8+RlyYz4Mwbih6HZAtJHJATRuw65OFRS69SkUsT6Ovp2tQujCz4yUoZ+XyR55PVLhs4O6MO8l0e40MDXPu9AVpEX1IhLwOntFZinp6VgLZa4tlxEvPp9NrY3tnAb/z2r2Njcwvd3hDVWh/1DiU7VDhDLigfBTpRILSQ9LwKEEbL+LiH0TSOY7E1TeKe9BGJmkYPhKuvioJpU5ENEJ3yUwGlRCOv0IxCVTUaA79mNQUJ9hlf/nucRkwcrWgBynPJXgfrOfHeoNo0jkfvHnICSq16gEGvJR53JofL83Ouq1zd2sXk/CqyXFhNf+j9Z1iaIRo7h1p7hEGmggF1yOm10apfSsp+oYi9ZydsjFFt6NH+A8xMlbC1sYQ3Xr2NN7/0Krfm+uHb7+Hjz+5xhm+xVEKj2UGz2cbFxTlT+CRrVGB+cHCAiXIFS0urWN3YRnl6ij1O2sNioYRWs4nz6ikmSnns7O5iffsmt/Z6/PgxHt//DCtLK7jxwqsoTk5HbEk0NDDVG41BLx/i5ShnmPAGjVpzMpjqCiKO9xigSxDSSoW512ISSzSIAngk4mLRkBZKUCktvZaBrQFU0EUWB9JuhYnkHAMIRdbw/Em1ngghePrOGC1Pz5m+YSnVxeViZdVFnEziDEg2xhLPqcahIhpfO6CbGhUpEPTfH79XlTzXu7lSpZCSH/0oMWSkJjehwzW2Lcaf5CJIaMafPz2zYZpA4OmunMqEHZUCurFHOD1OKgCWYEqsFVZYS4Uzguema5+mL21mXwiNfY/G9HDT5CSCm0dn9oLQ9eKSm1UgxfkjZPsDPP7sQxzt32Ogo9b+cjDMWqdC8TwWF+f59S4BXZ+AzjJltGGxdULhrEuqj9P6L70/piv1y6UangasDvk69Cek56sHQrVU5BUy5clF5QR4ec6qJIxqtXsMdtQ7cEggR+nllDXZ6XJrJvYSadZdTj03LbUQZkQyMWnZKLWdWpT96j94C6+9/ioGoyyq9SFavRIGWeqJSf06lRjiHRSlIwaq1r+pIAqgRFpKphBEU9R7ekQT2LaF1ASjhkL8xgDPzZwyfZcORaf5fVcEHIyNRC86taxMIY2RaH+QPWFvLEyw5FlgoynL8ug0deI6Rm2QjA16qJ8fMm1JMiW0dpbLAAh81ravY2J2CZlcQd2UAVr1MyzPFrh93EWLsoeLGHQ7GHbbnMBCFDh54ftPjzhGSx7g8dMH3Bnl+vUNvPHaLbz+8gvsOf7o7ffw0cefYWl5CTOz8zg8qeLk9BxnJyfod7usPJ7s7eHg4BDzc0u4/eKrWFrbRHc4xGWtil6nwcNfaf8odpfFgAesLm/sYHp+DXtPHuH08AA7125iY/smMnkBbG/8JX9OyovAhiVk2AYpJNhy65kK8qivJ2g88+7CnlxNZBCq0wA3MKNBKsyjMdPG9jT9PQGP9VrBUwzURnQkvTfmPY8EQFjCSahzk7tMAOMYLyup9KPC9WLuvQdjp4K3yuGHCM/SE1fXyFOkAew08zIBNvq9FnOUG3f6Omho1ifqEiRqWZUg9BETfaexMlfLMmJ3FNFXoneiUSTWlhmv5mUyvxeS7gT0XbxdjXV5PWoyUzu2fgIwSleq/vPlA4n11VrtNNCJUeI6qnz/D2jCOHlQEejIEhZ9KW+OAqRJD9R1hLv6y07mhgMc3L+LvQcfITNoYTikeIVlFJGlN+DkDgrOUxJKt0Np/OQ10Zw5uj4BHSmoHLIU92O9TjE7ap8llgYDmSaE2IOSF8Z1bgwc8fCbZULAZpma4RoGLJmMjPBpE+gKYFqLsk67x1QU3QMDHXVg0eSaJDVk6a9D7qf4tW+8iW9955vIFyuoNbLoYALDbBGjUYG9i6BmeHFdmx0u9LYmykl6lgf9+CJud8oC7aSviRyFkxWAIlifShUbe0q9Sm3f05bjOCvsuRSGJrU48iRpOEXdJ6orEZtJWpFppZdWKvazyQDRlrXTZ2hennKpSjZPNZAZnJ+fI18qc6yrMjmHTFbnFVKxeOcSK3NSd3neHLFhMup2gX4XvX6XLCKuvzw4OubM4FbjHLWzQyzNTeP6jS0GuldevI1SsYK3f/Ie3n3vQ05MWVhcxNHpBXuCB/tPOWmFvuPg8BjHxycolSu48+JruPPy6yiUKzh49gQnB4+ZZZiYmEK1eoZ+r8VxveW1LcwsruDw2TN0O13s3rjNJQrglnLjZYLlhFkRF78bt5FBXmIs6wveduVXaaXyRZ8NnrnTLwx0YiVH6luZK1bKwTOJV06DDsmuKXYPWP6MmbEkwKrgRmuTKgNIy5j35ry8jXtO/3wB9NyzUs8Nvk99Jmuh4c+BHArdtzQAmjetnm60/ZKxeCtNMCOZ44QaBUsbA1cMC8cgxeeVHInQtSptzCrQRbiy3TAzxorTI2MjyUuWiRTiHgkvMr2eunqhnjktT+JMJZPXbB94nJqGxjLf/68I6LIMOEavhaA0eQyp3mi2EDxZWy3L/HCAs4N93P/4XQy7l8CoF9xhej+BCBVhE9ANhj3x6AY9ATqaw8WxOYtjCfCNAzqf5kzXpexJohgDSCQOuGRshkbPPouRtQGNDOpz1hsBHcVzKJ2bi4Z74tXRfRvQ0aZHAVECTy1M9lIpWeDaJn75rV/E9OwSGu0C+tkpATrkE0DH9ozrUqIOHi+tKSn7mzPM9HuSfyePXQAZi7XKxRJvCgBjdTSerx9zwOwwJgAuAaYq5hZecyCW/GI9yR4JwxtMKScV33NuJwClWH9DdFuXuDh9hsblqWTnFimxZITL2gVK5TIbHUQlm3VJn5mbLuHa9iIuzmt49PSMkzvK+RxG5JnTRIFBHydnF9yNhDr8ZDNDbtm1ODeLa7sbeP312+zRTU5M4+2fvo8f//inWFlewtLyCo7PLvHJ54+w//gJNy+gWYeXjRaP2yHKfnp6BtduvoCtnWtoNS/xdO8B14nOzy/xpHN6jUpbVlbXuBThonaJ8sQ0VrduoFieCs0Fgtdvdo3G1jzIJeg31yQ4OnKRKWCb1YytlNzYdcaB1jiQMLnxlvdVtExly8mHQg2eiUq4FSc7/E+1G62xdDpN3rxYAVWj9EXGWI8ko4lBrq4A6tUbT/mCItsWTkgULvugpZZpjQM6Xnf+PwV5A2Wj8cVHCp6cv0dhgORP0qOT4cTxtaswbftJTkAa/EQWbAyb+ekxdUd+7w/0FwMdy5DepDyvIGfa0L4CZJyHYR58shRKHMZYP2dyZ+CmzVkEH77/h5J1yRyt+Ewxw4HjNMZjyN92I1wsTpwuXWQ4RLN2is/ffwfdxhmyIOpSbsDeT0A3Pz/HYNLrtqSGjidAk2dDiSdkcWtLI/1KSVBxbrX247QtI6/SvEJ6jXsGOgqCPDHz7jyAWHeQASWfdHvcg5Nn5amHSGshPQepUwpdQ/tq8rUN+SOI0LVpCkJlsoi3fu0trG1eQ7tfwTA/w503yApPU0184JwXOo6Kknt2NJXRF3r62SAxKjlkyanQO4xLCw/JJ/c11ew2v69f5Nl5GmaMnpAv1sBxGujG1evEw+mPaqRTpNlutBntmoHGHBINWeVG4q1mTeowiyU2YBqXlzy9nujp45MqBv0BN0qmmN61rSXcubWFZwcnuP/wgOnOmakKTwigqeLUEefp4QlqtSaXoxDQjYZdLMzNYnt7FW+88SK+8vrLmJuZx9vvvIe/+psfYnGeJoyv46TaxAcf3cWz/aeYKBWxtLSCbj+Dh4+f4Kx6xG3YpqdnsbS8yt1PLmtnmKhMYHllHe12i8GOGiosLy8wcA9GecyvbmNqYZ1r9qQdrGWryb9ZHLQ36jhvTvbUEidEw0TjRRSltZl9LnvgvPBxXvfzXnsu2Hma2jht38z4ql6OGYsuB8Yo+6BEvZAEOyx6c6xkHSuu8GJ8oqytJZS4mW8i2/o/Lss1PLeyeGKAeaPNjoUmauj9Cc2rmZS8jfq97vwEsE4Xkht1rfS+QEwwDexGNcaUfHZbnr8Pg8O3Zc+c8ujkudPdnuysqtMUzq7em8qp6YmE5270slsXe6JYx5gEOsG5aBxFoFNk9MtLQBcenh/MCobpBwIh8vai1Jl1xCUGOpyUu5y067j74c9QO3tKrWu5Rs4rUOpxOTs3y0DR67YD0JECoiMoICUjbbxlGZoTK+R6CpBiapT6b24/d4F3lqkAZYx5CbWjtA8V5HKhLtGfwizTzzaihxaXyg5IaAnopDidKN4IdFFZUEeUPvf4/PnvfhfXbr2MUX4Oo8I0A53eQfCARa5jg1O6jlGrHvD49YRTpsfaZ5mZ48bZsC4l21E1tibGhVOxv1lYHOf8IvdJt17eL3BltxSPVtI+Hqf0fM2O12HRS08CmikCi+sk9J7WBI36HTQuTriTSb/fYYo5lyug022j0WhiZmYe5ck5IEuzBvPcNWfQb2KqPMTcTBmdbgbN9gi9bhN0LfLqqei/VKHWX00cHlIySg/NyxNOeJmfncL65jK++pVX8bWvfAnzs/P467/9Mf7sz/8dZ/leu3YT1csO3vvgU47RrSwuYG5hmVuJHR6d4t69z3g6whSV2VQqKJXz6LSbqFSmGOgGwz7q9Ro3LZ+bm2a5m5xZ5sGq1GBavLjE6gVv38Jw3lvznrh4NqKrzaLm36vSllrOeO2EF3+Fbo7KO41HaQVqQOdlIikfUZpMnsbuefBYNK3fjOFwAzEOKWxV9DaEeYoIcyVpxQl0Io4YQCfluQTQjz6BmBwxjsX/Tp0rPj/EZdrrRvnrwYz5hp7Wk3ZovgZO8M3OS3rf5PJiD6XP1FhKZYxJoR6v3l+4Snge1QOUqJiI0wVrQL1eje25ovhAIetbfR9NP9fOG+fm8UoCoiKuUqDSTzlpYBswapm3yDsDXbo5JyOx2TquZQ5nH0pnay4x4G7eVJdGCSE97NE8uoefIYcmx+LkCyWFhnr4kUdHPwt12eesSwI6cYEluUOOogIsp2vba5ps4vbKPDCeWsBdVaTFV+hPSdutMQtRBOYhyTORN0hgSQvByS0KdJLkMuJC8uFAvE0DO+ODI40oCTMEkNRd/s2vfQ13Xv4SilPrGOaneIwAA6yzYEVIY+zRe5sinwbG8syWv2K+v1jwMUuOH8YETtfH5MGk2BsPQt3E1GhTfsHgccFwU1x8z/7gJjilZJq5/065t9Rnk6gVoNPokqAyTIjHHEW6f5po36geolY7YWVASUYkA+QZUebjzPwSF1lzj0tuOgB0WxeYKvZRKWfR7uZwednjGrxBt8H0er5YxsTMEqr1Do4Oj5FHD53GKdr1cy5NWVqZw9e+9ga+8eYbmJ2ew//7lz/Av/0//k/Mz83hxRdfxmWrj/c+/AwnhwdYnJ/F9OwiZhbWUChP4d7d+3jw2cco5YdYX1/i5gYnJ8fAKI/p2VmuGaVZdGSlLizOY2FpFfOruyhOLaoRKEo+RHsdbSXrHBV62jMzkAtLGZKclPJKAd1Y7WeeRMCM6C2Irome4jhgG2cA+e8Z9xkDXAHMmGzhY192ZrzcCdmnWb/ek0hTl4wIDhRDhmGyL2i4Ny1YvprgE8E/TiSITxfOmD+Y5sEmQDlk9CS3IEETGtMhbzGPnY+ZJtey2mWfJfls4/bVzrgZJewgmB5RmeKkcwd0LGsU2w6ZQ/pgkiige5Xy8FyoxKwuLzNWU20X8EaHdMZReXPdnNhFUeG2PQojfUxOac//iXp0JlARYakLRHpZxKbn1lhaNE5AN2Bh6aN+fIi7H7yLQeccyAg1aROrS8UCH14Cs163g35PklF4srgitWQxypBSoxBoMoFJuGVc2uKQBU6LQ11TyNsyqtKAi6/Fsbm4QHZt+gZOPjGaguhLTUjhcTs08bkrM8QoRZzn4um1LCPJ2nnxWPvRiBNYbr/4Il77yrcwOb+jQEcrFGMC0VJWoHOFraacDNy8d5cGIT6ewd3TuCZLmEiT76kngkAGinDxIRnF1Ur5nTbvLVi+SickKfmUF6ccahDcVGp1WpKi5a+ozW/w/iL97LuSJxUSPQ9NGrg8PUCjcc7cmwBdAe1mk/tHzi+sYH55g4vFJYGDxvBUMTcxQqmYRa05wqMH+9h78BmyI4qfTWFqdhGL67u4bI9wcnyCAigbs4Z+u85tuaZnJ/HVr7+Bb371S5iemMYPf/wu/vzf/QXXyN2+cwfN7gjvvvcxt/kiG21+cRmbu7exuXMH7fYQH/3sHTy6/xEmK1ksLM5woglGNPS3zDN6e50OqCH52voGVjd3Mbd6DZlCRfoEslet4YKxGusq0IV1DjSO9wDElWFDM+EpJhNaPAClPT0PnIFHfx5KiuntVW/CdjKwHPtxlzrPKtU8OlXIXmdIqEsZE0s/D1kcQvOZ9Fp6vvcgoi5Mgo4ZYjYSZtxaeILSJJtNd2vX5YAufGegbpNPnjAMxgCd/T54XAHoYqIOr7au1RUPM2WYeG+cr6CWhTQRMRozglfoEJWgMQ3wLQtH9zxtBFl5lYFRyLIcZ3REPLAVsr1Ih8hYa2jSXaLl5/f/kHpdWgcOs5o09qO2o7jKsmCBvOI6Mv6kgB4F7FtNfP7Be6idPEY208Nw2NM0UWqoLHV0FA+hdHzy6iiWIsAq08fNOqG/LflDqMeky82CGqg6CWzmiZrK08QCSfzg/oHdbhgOmAANvRzFCzl4rIvM1fS0SJyYMkSX77OHXI6ALqczv/xEA6JGJUOVR7x0Oljf2sXXv/MWphd3MMqRgpXUHk6sVOtIxhFJ1iW3NtOSAuMp6WeOlir1IPduJQmRbtIpSrpuzuFyXl1y7azTgyrEVDNmv/6GOyn9p/SMPkvg8JPA6pUrH4sxStQLrCdDE8pDAVpMU9XUuhQkLxQXpmxIat1FMsiJQzRfrtlAu9PG/NIaFpdpHtyEStAI7cYplmepfVwGp7UefvbOB/jwpz9Ev32JmZkpbN+4hZsvvYHuqIDzs3PkBi3kR032+C4uLlCeLOHnv/N1fOsbbyKLHH7yzvv46x/8EP1eD9dv3EC+NMHz6H76zjtoN+s8ePXmC6/g2u3XeXrB2ekZPnz3x7h/90NMTeQwNzPFjQmEegBT6eRZbl+7jtXN65iaX+c+nMxy8EmIvUxtvyx9XH6Wlb2ihFkmDNjihhgF5rMSbW+84vOvhX97dDRrXy36hPwYhaZ2jHyXCKl4EWkpU9ovWWHiYmcREPwnzYNLA6Z4U0HiYoaj0vFJOjheO9BkThm7jgm60PYoDgAcXvGrfsZcOJsu8cTOd8rtZmDSCyTpSq/4Y0BBvMyoK5U4DIZvCFGowWEhH/YEjcNz3qU8kasnkhHRwVSRt4ZPhix80ae6CGGD7AV5PzkoAUxNDrwZpHSurZ8xaVFvyHez/MiGJ+lqZekC8/b9P/w3nIwi/U70DzOOcocMOHoDPBbFjQAxu4HezoH+fh8Hjx/j4Wc/Q2bYoLEGvA7k9lIXiqWleR4wSbRlv0fDTnsc2yJPyUDGH6h4WOUObM24Y4pToAwY1EJMk0aolKHT63IZg9CVyXRsc9HZ83Ndr4MlMJAMTAI6aglGcR/yGHkiOvfplE0jy5uA2w4WAd380iq+/cu/jZnlXYx0+jP3UwlAp8qGkmyoVpA8Rb1H89AY6FyPQQmlRCUV6Bx3oPw/5YDEoltbt+DpOgU1TpnxtZgyHT//ywOsp9ES5kgIoMc2P2Ikqnedokf9/cezYW6I7rfKAN1zp9PE6eE+Li9OuDCbPVXd5067hd6wx11RVlZ3UChSf1XqcdpHu1nF6nyRDZTTix4+eP8jvPO3/x+aF8dYWlzA7q0XsHvnNYwyZdQuLtC5PMWwc45cpo/q+TkqE2W89Svfwbe+9VVuCP722+/i87sPcHJyivWNDWxsbuPBwz38+Ec/xsX5CTY317C+tYPd269hffsOT1C4OKvis4/fx+nRE/Q6l8hm+myolUoTKJYqfG9LKytY2djF7OIGkCtpqriU2Jhqk21ycqEH3l73YJdW2km2IF7Rvz6OarSzJKo2wfolpDHhHbh7FMVktVbW8i0JdOF7kwhlzP2V2Fdahr13JofTh8Wi/PHnQkKF3L5diw1pNsKv9lIM52+MR6TKQNQ/W8Da2EJvJO05JtfYc3vmVEi9sOnjJI8i9xz79F81cGw+55CeQ8cRmZ0RAN4vvwMYzXUL+8rPY+A2pu5QZMI66ZhwmAGg92oMmpPVsCbuPoKeUE/edHZaz0mJlXrodm39m+fl6Qcy3qMTA0KpL43FmWALXafoTop3KEFSezQe6klxrctL3P3gJ6ifP6OWKey5EDAUczksLS8yMFDGJXl1ZAVT/ZlZmjzRIEwLsAQNy7TRNmGcXWmKTz7KtCJ7QDS2R8Cn0+ug3+2LN+VKC7ygpf8dgE49uh4DHRX9UpIDeYpSBE/ehCS6UN1fzPQk6nJydgE//9bvYH7tBka5Mgs7F31b3Y+VQPAgVHlG7sDGwB0BmX8nCCcH0HbYPm+HzJmjfCiD234V6AJ9oll4BtBRYXpLTLspOPQyS5zu0+Rd7l2TW0KJjCoTvWujkeIjJJWHV8jssDnaU2hXp1V1rc6OD/D5xz9Du36BfretiUK2P30USkXcvv0StravSUYvZzDS4N0mlhbKyGVyOD3v4MOPPsE7f/tXaF2e8my59e3ruHbrFWQLE6jXLnG4/wCP73/MQ1ALxQI21lcY6L78lTfw6ecP8Gd/9n9zMTjd4+7uNexev46DgxP85Cfv4PjoKdbXV5i+vHbjFdx56Utc8kByenZ6gruff4SHDz/lji7UxWdycgYTkzNMm9PUA6IuF1d3gEJZ1IfSR9GmVoPExXTT8fYE+qQ8p0jjC9Al9uE5BdQJgDQgUhlQHy0S9cHCcgJsJQT6O9FJVz26cN8e7J5TDuOBx8t0+LcpywDMose8B+QBLdDvehPjAD+xrl/0g95/aHSX8jzS+2MeCq+IhkTkEpa8Jg8hoGMp186LS7unoWmH69updceJ2GQI77j4WmpbwndqfFdiaHo4A+B4z033Vq9Df/nyC3t2T+F6Yzmc/ed0RWHDXV0+axMWgVhvTS8oyShGk+lBsOJGap1lYuiFmMGF/kfbYpG1QF/Ankm/j2eP7+HR3Q8w6pO1KnE6OtxkMVNrLh6HQrO/BpTG30Gfm/4JPeo9uzj/TT0oBQbZS86RD3JC12fviEf5ZHlqOHuLrstI+hCYgjdrQWbPyTgJoi5pGjlnXkLGBfF8QY7rSbKMAZ15pAR0lel5fPut38biOnWxKIfvFxoyxj6kdlBoy9D1XYGNjQvr9GKF5kFYtF+dejAePLzgiO+ZVCFpj8t+DgrO0xZj+JxAVThvzMDYai8NTMed/fHegjuk2hTA9JFZa94LZCO538XDzz/G++/8gGNn3XYThUJJmm+ztA15RNNrr76Bm9evodtvMoU8O7eMUqWIqUmaSjHCwdE5PvjgY/z07bfRadaxvb3OQHXz1m1MTc6i1Wrjww8/xN/+4AfcUWdysoJr1zbxi9/9Fra2N/Hue5/gf/+3f4aL6gVmpqfw4ku38errr+Hg8BQ/+OsfYn//CXav72Bzcws7Ozdx49oNnqAxNT2Jpwcn+Nsfv4P9/cfAgMpYqFcrzcujWHOOgW5lYxs7N15EYWJOh/fKqgYr1QwOkqNgC6QKiVVJBjkJxocaV47uHCdLQaY0rhX20G2wyFnMehQlzWrNvcujnvcEnwdy6gmkDC1T+s/DlnGWvz/3adASOjiZRBNBJWZGf5E8+995WeXrKMhaRmFIlFCgMq+P75G8yLTrnVrBNCNiz+aPq+GfJXVwvxI2MNSJcbSx5Beo9+hwU/Y5uTfB29XfyL1ELcM/K+sVbttdghLyrFFAej1t3xK2mHrD9r22L5ZVyWddjYEwYy/Qv9IkOzDq/+SPNEbnuP/g1Snla5afgTc9HLcU1H5g/GUk6kOA+v236he499G7uDjdQ2ZEcTIBkPm5eUxNTTBtKbQixeZ63G6LHkIcr4zUtdEIHJcJxoCglqvMU/NhX6JOY9YlAUiXvMaeeHQeAPxh9pYbWwfmDelkcSocbjTbvJekSImlpMkM1i0mDXQ0KXpyZgk/98u/haWN68hmK9K7k1ErSTPx+tkzuc4orLJEU+j/KznIICi/sqilxCrj86VpFkleUP5ahVOmAUduO1Ahdm13QRPjsUrFXDqxekANY00JJQDVH9Q0haVFqf76ViBvoBoOoSpPun0Ctnsfv48Pf/Yj9Fs1nlRAiSgkN1R3SUZKoVTBrVu38erLd3Dt2hrm52dQKtMYHRrh08azZwf4+KO7uP/gMR49fMgGzLVr27h5YxfXd7ewuDDPtPUP3/4Z/uYHP8LU9DRKpTyu7W7izTdf58Sjv/3RO3j7Jz/D/OwC5udmcPv2Nr7y1Text3+E/+cv/hJPHj/ma965cxO3bt7A+uoSD3etTE7j0f4J/vJv3ub30Gt5ThSiqfYDFEsFbg6+vLaJ1778Dcwtb9AYYgxdTWEAE9uvVOFwVIAiIME61sU29eSVvPfo/Jnxr8cJB/pV96YQAAAgAElEQVQOlcsQygkHjL/VdepJ0nKqa0MMKmGWqZINoOQwkk+9M8js2dJn2YNbEojkvvRYPJ97HSv0ycxS/5a0VylfEGNHwWjTlwPl7+m21HnlxD/VYAkzISJZiFOZGMjauM44fIDMTdFOTm4NBW/TZUkmHU52PE1uyT5hE2Ul5KtdAXfwOkWfCa5w2mrqkyIG1jc0iJArExm750qCs5x5hFQA9t+S+Y//xb/RlBKfnag3rmjt7MWA/pR8YptA3app3Ah9GX/hsIfDJw/x6PMP0e9cIJOVpJTpmRlOuSag63AatdChBHTkfUWaNCnM5sFFr4gup33jdBMpCUG8LhEhLkzv9X0U+oro+gNsFgVbCzwpvI8eFSS3OvzMxWKJgViGxdq0BSlIJ/qSyima7S4WljfwzV/8DU4LR6bEm8u35OJsVrMUavpUSqXdlwiF8eNB0BNdX0zJRKPLe2VBTPXgGAAFOtQunloRBlHjUe2cuveYsFmheogi6D2TMWfCxYonSOzzrPar2sS8WVacTI1EgoV1apaK89vYf3gPn334U3Sb52jWLzm21e/3uJ8pdcwpFMvYvX4DW5tr2N1ZxtLilIAJ9ZSsXuDjDz/FJx/fxWAE9v7psbe3tjC/MM/eFe0nlZc8uP8Qe3vPsLyyzIZOuZzH+toye/sEko/3nmJtbR3zszPYWF/E7rVdPN47wocffMKxuJ2tDbz86ovsAdL4KJLby0Yfn9zdw+ef38PhwVP0Om0U89RYABxbJEOOWoItrqzhS1/9Fta2bmLAQCfa0zwof16sHi6p1L3JkQKaQIcpxKh8jlPYBiKqqhKblgZH+Tn1vU5JjgcgMakilWoK+SqrOc5js9fShl5COVrnfue9yEJezThNSyVdNxYty2/HGQX+2YLn5Wn4LwBPD9Rx/Rzbwf9U0tq8s7DOSsW6Kh7DGEvjD0BEjsSYdld2v2YYh1s1sE54DLoGJo3K6Ana6XBVWSUnC5L1LLgbCv0S+pmdDSc7ocQhZdjQlS1+yhPG5VikGCwbGaT3KkCnheIhG1ARNnDBNo4z2EJ8UZuyxs2F9Rr8aJkh+vUGHnz6AU6ePcJo1OJYXblSxuryIsc7aCgmZ0VyDZp0Ikn+iWnQsmkyzVyETIHQipip3i4jI3oo85IXjArT6Zph6kAc8hcOi8WX2KOKaalEqQrQ9dFudTEYjBjoSNExPcbxSyogl8nnXDJBfTO7XWxdewFf/c6vcrYcMtTjUjbYFJFQlQR+POAuEYPzZQjSEkUpIWWCvPclv7SGvfpe85hUxPjgO8Bi996SXMbREsa5q9LzxIQ5cB6IAtAF4zVloOg5NWs2rYzTStUrD1GqdgHbeLMLh6idn+HB5x/hsnrERdeUcUlyRA24ycjJ5gu4fusOl7HsP7nHNHpeqfFuf4hWk8bv9LG6uYXZ+UVu4TY7O4upuSX0RwUcHh1zIfnZ4T7ODp9haWkOC4tzODs9wsnxESdSdbo9Jue2t7e51yVNtu+PRjg+OefBq2TQLS8vYW1zmyedF3J5FHJZFMsTqNZa7FUeHeyj225wMTsloZAckUdarlQwPTePV7/0Naxv3dJWcnqincX+9zEhgsIPsRlZz+DluXZ0dgbTFrTEYU3BhX+EjOH0+4PsBo37HC0fzrM8W2haZdl0Yx5wnHVvzzP+d1chWt4nCjcNWgY6Aayek3hx5ZnHPKJlFiZ8GF/+kPLoYozVgb+CnNIzEQo8ALCVmox9R7BSg1EzXM2/SzAv1mEkYae4bi2J4nbTw+777GIKYh7L7L5FZVnqjJlrURYjY2iyqRd1bEXcGy23cVmXsgSx1ZjvdJL5p3/0P8j1w4a7G1AE5oJsl1Ya1sICpHJsAqk2wgD5URbnh4e4/+n7qNeOkBl1UCzlsLK6xIH3ZrPFCgqjAWfN9XtUE5fMypN7kjYvEsSUMgj2Ohzyy8MTdZnjPoEMdDRehbqVaOaUAGRSEDjWpvEN0fFChwag61OWXpeTA6jgnZJgmLrk5JIcsrk8FyHTH/JKO4MRXnnjm3jlK99BaXpORvDw/LooGPQvBj9HZV6pCVI3n96ntfvBOgoxEg2m80q4UR3h+1Twg0KLWKFJwilhtQy0BKek0BrKSpyNFupqxMjhBqqBEhIBtfRmX9NnVlrCGwkGTFKrKXGi1poYBRzP5OzJSxwf7qPTbgAjoqjFk6fM2x7FWjPA6tomTk/O8P67b6NxccTdTzqdFivTcnkKU1PTuH7zNjZ3b3BtZzafxfzKFvLFWZ4K3u00UDvZ56kcNHR1bX0Vx8eHeHDvLoefqO6OkkuI1lxfX8P84gLa3QFOjqs4PqS2ZHXMLixgY/cmltd2US5NoFzKY2JyAmfVGh7cv4+L6gn6nRaDIrEDPDmj0+FC3Om5Bbzy+pv8Wcq8DNy1c3SCMhYBD3WhvP3OyAmUlp51ersfDmrnI5wTERzdxyTtLnvrLmS7Hfi16HUmYwdOCMc4UuM6Y4zBjrEvca9eVaJ8HZ9x5xtkea8nPEiSkkx6V1EnBa8n3WDD6ZUgs3ptM05Ft+ifQCeaUtY4oepRT0MGL9cfIjNSvOdsTJBP3DD9aaEKydywb5EQRiis9z0j3fscrSnOnadY0rQnS5V+gzMurEWJGdCsQFPb6PJabC/lHVr/64zesMbeQ3TOgNkFvkgz80//6H+U17WnpDyITqvWymJp9aXCq5066Mv4kVwau0DRCKPsCNxmihJTHt7nwZG91jmKhREWV+YxPTWFRrOFdqPOFBGj/CCOVOAict5hSfrgDRlqV4isFKzHP+IOS2cUCeTLGSWgkyxO+5P2IOhZuaGpLqjYUCMM+wS8lBFKHl2PXX0BOoqj0DUJrSgTM8dAR99BQId8CV/7zq/h+gtfQr48wSCVHUnnFPluuW9R8tGeMqDzIEAxLy7tsBiIo0vsOUI8z8W+gsdmGbLhUMgq8HeLi5Wkih3Q6V06ztBWSF8KClAOhBwAC0lEry6st1Mo4bFd9mh6f+w+RVOrAlPEZ+e732GgOzs7ZCp5RECn9AllyJJHR3+WltfRafex/+QxTyA4PznE0yf3OVlle/cWllfWMDM/j/mlZW5Ll8sCc4sbyOSn8PjRI/a0aBZd/ewpRoM2ZuZmcXJ6jAd372Juegbf+c63sLi0jHsPHrJ3vb6xjtEoh6OjMxzs73M7rwqB4M5NbF1/CdPTcygUBLCpofSzp3ucWEPGHvXmJNqVCsip32WjfonJ6Vm88MqXsLS2jWy+HMelOPFPGG/uLKpIh1IEkzaTQqbjnPJNGlBJJWRfN56mjHLlP/U8b8efwSs10E6f/H2ulbhLTVzgyIl5Ok7GRSckfJgQ/XIQlNK+SeP473omkdtoIJjYCxuiZ8iyE92tyGRxOUsJvSAfFJNRlUQE2/Hd9v098loryPBeJz5iRr/TQw4kPajbeaREEnvdl1747zTyMQyaDlR2cu2vrCVfW0MnwRDQz2gOg6xENKAtK9X2drxnrkbMf/Iv/ic12/QvXhtLgHCTxfULLJ2cLm79C+lvPzhbjOsBtTLGgOIcn32CQ6KPBnXMLUxxGjfF6OqXNQYUhjRurBy7k/AVFPCkeNzad2l8LEWJkGdWyGeRI6BTaoCBLoCmyLAAW3Tlw8FzNV7Ulozui8Cr3aJiZASPjrNCB9TZS6aPk9dFr9FU8qmFFXzrF/8BVjdvI1MoiAdCbXJc/CEqFD+nyVOUolasYNwMOa+ITPDYy3beIoOcllrYdybFS5WSJjUYHcVypQoiQReqq28xUjEETGFEKiucR/2dt4jT1rGgrWgEASfZC4utBqbdniskzogMkEdP6fiUJUl1akQlkzdkl+JZg9xFJIvFpQ1Upublngc97D/4HB/87Idcx/n6V76BzZ1dNBoNHrhLwFksZLG4sg1ky+xtkUeHXgPt2hEXpVcmJnB8coCH9+4xBf+P//E/wtrGJn7ww7fRaFxia3MTuXwR1eolzo5P+TXKA52eX8bmzm3Mzi6iP+ix19ZsdVC7OEOROv9ghHr9kovd2+02ahfn/J5yZYonHaxtXecpDEbcjqmvlmUdQ10llJAuksW6+Qyrapct0cpYcymuqP34gnnk/6GAFJSR9wxMplwo4nlfzc/zPDo0XZbiLpJWgvYr1j2OPnze+9JA6d8X/y0nxAO4yf8Vw8KB7vP2039nwgFyzymJZfI0nnKVexKPjf9WZyG5XwKkBsTGaFkmqncYVXOEGBu/19OueuHQ/kyzxeWeohZKy2iUT/eESivHTF5VUEZtu8xO+9QVgOd6Zxk1xPfwz/7rP7FlCjlS8SC4mWl0ENTjTNwstQOzjuBBeoia6/NtZYc5tC5qePTZRzg5fIhKGVjfWOZOKnSgu20d0qpjcuimrLmyNVgOafjahUTiYtE7snoSSiIoFKlmSm6ER+5QkotqV/pI8OBo7ZTWNPCz1F+mPSkG0+lyLHE0yjJFRdQlKdZOhxIGqG1TibM9KTGh0xtg986rePPnfoV7G1JzYHHeY5JPqN1Ry0+E4GqMwJRIwvodk4zilY29l9dKk1nS+iocurQWUTky4bX1MgvKLF6RVztAOmneexfUdsB50OOUFcuOgZjGfawOT4+r16bBo7Op02Q29DpNBiYCCmIDut1WaJFVLFfYciXPjhKDypOzXIYyGvZROzvAs4efsae/ef0OpuYWeJwPxfGoHo/aeC2v7XCG4727nzPQjXoN9JpVMtl4ssHBwR4e3b+HteVF/KPf/S1OGPnRT36KTquF9dVV9HpDpiXJMyM6tNvrciH42voOKlMzOD45wnmtxiU11GRhZnqCn5H6cxJDQJPGa5eX7MEVy5NY29jFzo3b3GhaC3gSnWbsgKdlxRYxKCSNXdDSW/ayKDZVYb4VXSIwcHUXvZJPW+ZXFc54yArxZtHQch8qF16JpgHGJziM+65xypcvPcYICC0FQ+ZhsjRjrJHmwdPru9gvJAF09t1hPwQKtW+kZT9LHMBaailqhfi9nYvYASeZJcmeljaxSACZay1gIckAbLbuvrPImK1KrLEWQoVa3bB3PjYf/S55dn+c432P24+wnArOyduRC0VuiX6S7irkPV7VO3JPYhMlgE4kjRMiQlBJ6t+I6rGgKlFqFCOzQ2JKi0FNC85ZFeYGTG1mhnnkhkD97AQPPn8fl+fPsLo6h5npMi4vztBs0CQD4YctvT8CHb0e/W3rN2mp+fSZUAyu3hoV9Vo3F/Lmer1eOBt2wCXtXigxGTIbu7/Qa+TRUZcTBromxW6oa4X0u6Ru9q02lUbkUKlU+PPtbo8nP3/5m9/Fnde+jmJlWtp90XqSd0xCbIkjYQyIgbX6SXwQZb0NwExk/GEZZ0mmX5PPO83hD6dv3puIG0QIU98+fEqEXVJ4vWXJ/r4vFnYKwwtpuJVQpBsjurEwPnXKFHylPsY8SXbN0O00xaOrnnJHH8pa5BB3JoNyZYJjT/l8GQtLayhNTAu9PuhynO7x3Y+QzRWwc+sVFMoTOK+eYtDrotOoce3a0sY19PoZ3P3sU3Q7de6BiW6drVKSpb29R3i69xgrC3P4tV/9Rcwvr+CjT4mtGGB1ZRU0jOPg8IT7ZDbrdRRLFNvbxPbOLWQLFZydn3MfTmI00O+gQPPvCGjbTeQyGfbs6o0G5hdXUChNYnpuCTfuvIyJqVmhLpXKHuepezlJeHLmBQVnWpVG+vVAqwtB5EitxOaIJy4KhLt2PAdIPPhGTNDCd9rKhJEkmxx8EPUYvkghpkE+DYoeMNPgbN6raeJg5Knu+0KQs65BLqvQx9USsu8NcpNjBYiY9q9PbQ079ALeMGX9kXDrzAY0dip+q18X3h8jTpQStH1NGrbu8/Zc3mvjPZa5pcEDDEAnM0HFwdOMceexJr1/J1WpWCfrc5crYnrHB/TCp1mfyrOzt8wGdvDvkuN76D3/7F/+id05U5bRw+AKcP5ivoR+A10qR42co1Mcrm/hxzxXrA+l2fMoi9yQLJghLk4O8ejz95HJtLCyNI1uq4H65SX3vLSYmi2+gJ1QmZKIIt1IbEKBVhHw7nDShoJesVAUz4vuj+fKicdoh1EUhahOEXaxCGzcAylW8tDarRZn1bVaPS5ypyQXXgse9ioBUirwpQy5dm+A5c1dfO3bv4LlzRvI5Aohu5GpS3aFnX/ESkKUiexUDM5agbsZFr7/ZbSQosTbgbUp6waw6WyyAJ5jOsxzjFPvhmoi7U+UVbWjFJNt7aIFForwtCYnrreIvtUGJr1X8S7chHHjFMyyV7mz9mn89ZqIQn0kz89OuNMqTfLm5t75HMoTE+zFU9uv5ZUN9orIIx/2O2hdHuHZ3l0GwfXdF5HJlVA9O8aw1+IBrpPTM1hav4ZWe4DPPvsE/W4DhUwX2X6L+7YeHx9zvK9WPcXy/Cx+7ue+ivnlZTw9OEUuT8NSV5EvTqB6domjwyOcV88wxAA7u9dx885rKE0u8jRzEr9mQ5JpKAOZPEoCXHqWi7MTnFXPsLa+hanZBTaadq7fYcDm/XAMQBpIzDNOUGGB13J6IGVTeJMoKqWoNK683cdjPRyOUW5pAAnyYMo8ZHabZxfj/v57057aOK/SQJGpN020MJG1jGMDQzv7/LP5CWPOhj83AUh19p9sSHImmwdIu0e/T/xdmudgz8dd+138Kb1mZtzoRwNVyTkdwVi1M5o0gfy6XTF+Eqn+HiiNHU5fMxZgS8N1yYVQvNGVNP2qk2s0qsaGEzfaMLM1neBk49mMQnfUaLhG0EyRc9A9C0XkIfHGWpEpdfmf/vGfjHhGEisV8QTY8+GkEj/3UqfgKsWhA8z5c9zU2VKeKdVfH577q2kfMhaYwQjnh09wsH8XExWauz1E46KGTpfoQaIZJXlE4mADHoApi0neHiWokKVutWtuoRQwCAhlbly0WAnobBEInITaE6li4eKibbFU+H1cltDjgmBq6EyxN0r1ptIF+gR5n9lMDhmaTTcE05iFyjRe/do38eJrb6I4MSvzMWxN1KMLX+piXLJtMsaXwSZB6Qm9IdX9bvjsOAozluWaixW8wgTApzSWP1CGtdKFUI5dPBgmdKmYoH6vAZndpz9Q/P06E9B/vcG8KBLZE8sAMw87AKkBH8Xn+l20GpfcMJlAKkdQ0uvwZwvFEkqVCtc+VsozWNnYQqFE7bNy6Heb6LfPuNVXNlvC9Pwm+sMMzs5OeEZdr13H9Mw8Ftd2UK938OmnH2HYb6GY6WHUbzANub+3j4Onexh0Ori+vYFvfPPLqExO4unRKfKFEpZWVzk78uK8iUatjsZlDe1OE0urG9i9+QomZpYxyJCZCE7EOjzaZ/qS7p9Au5Ad4vzsGMfHJ9jc2sXa5i57dfM0aoiSm9Sj9nS3X2tvUJi6M7iK6mUMyrmXgnJOoIxSf6Lp+TfyF8lnQKwAGGHfVB15UPJAF+7du+xcUywuSFqO0nd+Rc58Ypw29eW2eu6+o0zZ66mm4z7+5dkt9+Wi02wR5KwEEsylt4ueid9jx1173IUvthMnCWIuszHh8dqJkRWUsyt7YISe3JL87GwO93P8zNXPRgnRJwq6N8TNg8fEg9mCV29LI8aF3We6Kw73ZwmDg5XAdU6YGPyyji6zM0iVL76KzyiMn4Co6TNbG8pAl9eBzO/98Z8mpJWBTrNfJBvI1J4tavIEsGJkC0dmGMnnBeUtWYUXNZtBjqzZYR9nx3vcRDc77KBZq6LbrXNLMPLgeHQOAR71lGSg4xRH/Ztmw4lFHJMXNElFb4vjd9k4yJTA01p7ye9i+bvQAZz2wYsh3ppMPaDJ4wRi/cEQpUqJKSZuLjUkYMzxBvV6dJ857N58GV/6uZ/nkTBUOyd/1GPUOUrm1bOY6g/mjcWYlXzSFH3QISlL2cDae6r6wZDkERScAmPaAr5iNerBNWCNh0afRkHXqEo5bpoewf+IxoU9Q5AUa2mm6yJ/WYxPh+EGLaCXClyQejF6qKmrSatRR7t1ierJEbIj2l+qx8ygUC6jWCqj2WhhcnKe69fyDHRZdNt1DNunQL+JTH4SpckldLp9VKsnPPGeUvypnm5heRMXFw188smHGPaaKGa7/DdRjc+ePcPpyTFK+Sy+/uYbePPNN1BvNPHw8T4bPgvLK0CujEajixHFhofUWaeB8sQs1rdvozKzKI0VAH6Go8MnHKsmg+r87AgUXiZv8fTsFBvb17Bz7Q4K5WlUKFuzWFYzW2XkykyPmEXrFU8aZGxfx71+Zd/ChaxQxETb6QRpTOp21gOhvl+pTuWZrEeGfMaAUy/iZT5RPKzyYfPPEl7SGAosIb8qf1eYHff91qorimGio2gI59i5CWfcDHzPEiVRxpqnRSUeDkb8h6puUfIh3ubNE4d6irHmwZJespmeIdRj2+ISRsz4CQZCKC8IfVoUeMy/vJqpas8t7IrWBKjnENYmxENjtrlWh0X/LtQI23cpYPMjhzsV4B/qyAGlKdnhUCdIQN2AzxnkFvIyNu/3/vh/FrXLnJfNgjN2jxS6H5+TtB7oc0x1meLWGAIDnRMiE56QdDDooX1ZRf38EPXqEdqtcwx6bZn0TQkkXDRLk8ONVBAPiWNYWmPNk8aDGRUFxjJ8ZGI5zb6j4ao9jSVpA2hOrRbfhZJKyHWVTaIRPQp0vR6aLZqskEOpXODUbwFMmThOyQTd/giLq5v48jd+Ads3XkS2oLVOKUHmazs5tW4nAbDc+014TekkLHY/iVyzxewoGMViNIdF0yIVlbypNNBd2S/dv3FWs91bmppJn9/E79kKdrSKAh1nplpmlAPlYATIjYkIjaiMo820X6tRQ60qE8DJyyMDhhJRKEGIgI7myq1t7LCnRRHmTquGQfOEjatceRaliUXufHJGQNdpcRuu2YUlzC2u8VSCTz/+CKNeHQUCuj7VfLa4iPzy8hKFXIabO+/sbnPTgGajiXyhgIUlmiY+iW5Xhun0e3Kvlcl5rGzdRJkzQGX3280Gjg4ec5JLp9MXoCuMuBD+onqO9e1dbO3eRr48wy3DCMA1xCJrwRogCpXVZV6hM32NV+rfXsY88AUKkN+vBraj/xMykUgx5M0K8XsxIOOe++uOM+K82ucyH/9ZNaoScb1Ugon/rufJ7RiMUafIkhdcwfEYN9iD5TjgFDlN60nzclSOrZ4sRZVqMnSUd/d8yXWUtxgNKB5hXOdgPATaWulganHoFyD8Xk3W4DQm3hU+ceW6rkOJ6Q/Rda5YUZW/RdotBieq278vrll672yMk/9+b3B4XUb/pnURFs+Vlv3ev/zTkc1U46QJ9kS0yFni+5qxRH8nazfSClxkPisenf65coBY7ZAwDNCuVXF68BjN82P0eg0MBh0M+31O/6aUbwZGDdCIpSKEaex5Ke4sdWKxQLbP0KRboFo4npCgKeyiICSILq06JTPS7nPQ73OmHCWjdLtDng1GtCXdM9GWtFaD0Qj9Hjht/OWvfB03Xnod5fJ0MMQS1rJSEZyZqsAc4nDOC0p7XFfoHgcCtpnpvz2oxczLpCU49qCnjZIvALk0sKrWDaRGEOAUeLOH6y1dNqzcBHj1ECO1nEx8EYduyE0GqBC7eXnOyUwUe6MaOLoBAgTKjm0125idX8YKAV2+xIe73bzAoHWC7KiHXHkOxYkFtJotjo11Wg2O/dFE79n5VRwdn+GzTz7CoFNDPtMFhm20W02cnlUZHEkkKWabLxa5J+XczCRmpiaxsLSIyek5btfV6/ZRr52j3WpgZm4ZK5s3UJ6U5swMdK0mjp895hpAyjw+rx6hVCSP7gy12iXWtnawuXuTPbpSxYDO+HaNe6rpwD1PNRPZG0rP2+sAlM95Q1IWjUlSJe0D/oFulgvJHrk6SqaUTBEk47PxAwaO8r5A3em1A5gYuKeo/KTevqqg06xHen2id5O4Ukgms1e9kk1fI6HjIizEB7c101T7ccan+goSpgggJh6VeSwh1J3GESMwU56kbEfUxb55hqx/3BzRF6n63rRnmqKTx2VYe+NE7tuS7kRzWCJhsKDcbYwDUjGcko0+bE3SAJcUZ2MDVa7+sz/+U55HZ0kMdG+cXWgUZIKnjqhrm82ZlYngqhUj64QDt93qOoJid/TY2UEPjeoxLo6eotU4Q797wf0KBzp5gB9Eg2k2eZycWKMfbfwKM8bsG0sWJnlztAk8WJXoUKZC3YljkKOfeda8fkbAjhRZs9Xiv2lGWLlcZG9OimsplpfhzLqZ+RXcefXLuPnSayhSCjtXDVp25VUqj54lDXDe+v77AJ0pqPC5VGBbQFtppjFlC+P0WloRpA+2/UzXZoJD+wmoCCt/qbPrAnBHpWUxCrFAje60MyYdYuw9/B0G6Hp4E3Enah1HtGWnicZ5FY3LKjMBzUaNlezs3DxK5QonEZFntrK6xXVtZNR0mucYds44jSpXnkehPI/GZR21WpW7q5Anv7i8jum5ZRwdnuCzTz5kmcwMm8hnJHv3/OKCDSdqMzZZKXO5AdVTlsslTE2WsbKyjIXFVXR6IwZLKn/I5zJYXtnE0vp1lAjoNM7WbbdwfPAEwwFl9rZxUT1CuZTB5XkVl/UmVje3sb51jeO/VFpQohgdx9JjnDTsp8bUbf2+CODG/S5tVAWzX60aOTn6vwFLtELLnytXk8Wyamdf5SLxPUoEeWBTqQlg6b9XrheTmv5Dn/F57/dK086XPwP+jD4PVL2n+nfdl5yBmO8QvksXjIHOnjVB7Ua2Lf0dMS4WgTGuVdJTSu5B9GKvyIB+yXO9qJRxHDx0B6DOl1dpsJo6pTwT30FemMmYeb4aq/XfZZm5zgCI6++wO+XhZgzo2GNhwdYxMDTMVEEs6TaL9KcF1AtESOOnnpAm5GahUeaivsY9TPodNM9OUKseot085RqpbrvNBboshIGLVQo1az0vreCYDr7SJcbt0OwxztrUCQhhIrY64zcAACAASURBVIJlN+m28GSBTGgGTV5cvV5HUwe2loslFApE30pizHBIWrnISvT2q2/g2q2XUCrPcM2cTA0PATjZQqtt1eCqUbdhTVLW6TjQibHIpHhH40RpDDVIxgGdeX4ig8laoStWXuoUJb1EobitnwC/1ZwMMeeD9y9KI6gnzTpWq9EOg4JxYEzGxBOjX0dWXR+NRo09uMvqKZr1Cy4eZ89uNGKPrFQqcwuwpZUtLC5vcCkBdd/pts4w6pxzLCNXXkChOIvaRQ2NZg0dqpcbDLC4soGpmUU8e3aIzz/9CPWLI/bqKA+J1PplXd43USrg+s4OlpaWcHJWxUXtEoViFhsb61ha2cDh8TkeP9lHs17jqQY7125jgQbAVmZ4Jh49b7/dxvHRE5bzVr3JHl2llMVl7RyNRouHxq5t7aJYnkZRgU4WXkdbukxdSeh1KzXGyEnTQWnQibAU4zIJg8oF4sxzs7y68Cve7xAccjFcX+7i1V/spm/yEuhZl2zBsq4HKhHucx+StoDxT/p5PXh5QAtAF2QyrmP6rNj58X+ngZB/jg1J5GsdBSp11NFrC8/mGlYY0IVnsHVNEo8hciNEuRq46kWFlWAWTsxSuxX5RzLhx6JAtgxeV3jPLXqY+g3ug+KNXs2aDdQjywbdS5AckWfd66sencWGn1OcnipGj/euyX0qE3xf//kf/y/O3ycKJCpDr5BNOJLKOD5YSFqxQaNjKAYhRmnqAAk+xcZki4gHbNeraNSOWXl1mpccN6GehpaBSZ1WqFwAWdeTjYu+5falBs8yNGOfS0peoUxNUoSUmEJ/KJmEhrNSv8oCx/KoYLfNXTKodo7ur5AvsOXOBsCozxl6mXyF+w6++MqXsX7tOvIlKvYlT04BLgRYkzSNX7MEcDyXg08VxCe86qQiEoM6mYgghy1F/TkawsDTW7Pj9torDvMWk6dF32HumrO8vIEjBkCAM72EUNCWFSfXd+umUhniujrSqc7g1sHF+SnajRqXAFB8iww0AgeqeSSRWNu4hoXFdd7j/oDq5I6BLgFdFvmJZRSKMzivVtk7bLcb7P2T5zU5Pc/ZlQ/ufor6+RG6rSp3LyGGg+bTEaMwPzuNV19+EUuLS3jw8DEOjo6RL+SwtrGBuQWiPqtcXkAAPD01iRu3X2Ggy5Ymmbrk+F23wx4dJcK0Gk1cnB+jUspwtyCq3VxcXcfa5g4nshTKk+zRab8cXj/1p9SQ1Hgdb/tV+i69j2kQSIeUxnv5aY9O7oFV1hiKyygr23XR/+aRqsVuUVv7fKjDtDhXVKZG37FcOXJGlLcZruOf3d+fgVf6NUm8i39ceoast95jGvzGeXzB2HSfsSuzfnUd98Pn3deP66win5GwUoQt/Vf4rCXmef/KJxP6Rp/yHvmt6M4IiDHTO01PXtlrw3EnAx4MxUON0yj480Hg7El8hNHJU2gL5hyZxC5dlT1ZT5NVqf/mtfsv/tX/NpLJAGKGxBZQI+qQGzoKJF1bXVBOiY/CxYmeFCsgT86WTa10aa+o11erx9KluUMBJaF0Gmg3a/xft1lHv0dJAtLiaUTxu6H0NbSFpCxNrtIfygwyBkJWiNJdZUgNozMZ5GnsgAbWCeBk6oDQlpTtScW61AGF6q84xmgTyVXAR5SQwplzN3HzxdexvCYKlWCaV46mhWuNCD+5lQCkFICBnP2dPmxmTKT/TnuA4dAovy1xVck09XU6fs/sgKZfSwuueOOU6ONtfPUYQohID4xS1j4U7q8XntdcW7M69aCHCeoGcilA549xnFZaihOtTVQjAV3t/JQzKTvNC5weH/L0go2tXaGks3lsbt/CzPwyP0t/0EGnfgj0L5DNFFCoUNLIDKrVM0luIVkbDrCytoXJqTnsPXqCvcf30awdo9OsIpeR+YidbhfFYh63b93A7u4WTx948vgpx3FnZmZQqEywnFC2br1Ww+X5GWcJX7v5IpbWriNTnJAYXUaA7ujZY3Rade6qUjs/QaWSRbNRR7PZxeLyGtY3t1GanOVaQKYu2ahKkES6T9qbVg95Um2Ec5/Y0KTsufeYUjdg0q8T3ZQEEgM6k8fneVEsmz7uJMRRUEJBns3ws+9S9kHItySl578zeFGGd2O6oBhYpYEqAJhfAqMPXQw9pV8TnVbYK9O1ESA2QElScWLhac2sX0+H3fSWKzP/3JeLUe0N4bg20es180JAJRoC8SH5fq1xhkvakMdQEHRF++P2WDBL8iNiGDIJSrIusiYGplFOnDxZ+V2CpjQwHpPc6NYkLXfReBD2Tzy6f/W/ShhMNyowAKQvqB5NixKFGrD4gCgePl6aMWdPq/mRcht686F1jR8RY5ursTIBTEqtHXBfQqKnyKvjrhXNS3SbF6yU6Hf0PlI8BG5yxCXdlONxOkbHNsFie/EZRSi5Vq7VZhCl4a8EmvTHYij8+UyWYySLK5vYuX4bm9s3MDEzxwXhgaFxhzAUhbtDzD1AU9mE/tD4A0L/ZrDSA84KIlirriNN4lBJdlraU2Rbgp8hdQh1Y8zySQudxBGtO0uwVkRgHAUTzGqVVclhjX8SoB4suOQB9fdsZyXhWZpXx+tHjn8HlxeSoUveUq/dwmXtFCdHT1GemMLW1i6Pz8kXS9javYOJuUUehdSn8oDLQ+SGDWSyZeQrS8jlqbD7lPeeelL+/5S9d4ykW3Yf9qucq7o6znT3hJ745uWwb3PgkktRkEGbFA0C+k8wHGHDkG0RjuCSsmDLNmwDshkgB0mWbJGySDpAAElxA7n73r6cJ8fu6ZnpHKu7cpVxT7j3fF/VPMqz2DfT1V993/3uPef8Tj5uyO7cSQa6h8sr2FxfRftoB+2jPZqOwAlSPbLcvvDaS7h88Rxu3byNW7fuIZV2beeS6A1T1NHE/duBZ2N/l+jzwuXnKEY3SLgMUNbIHV2vPVpG27lOj51Ft4ViMUXJK8fNDjWkdgkphdIEMjkXoyuJ21KFFe9Y3BIPJxC3wMLpqOfDCy+v2Y+Ic/Vw8RVe6+fr9I7jAM5bNRpHtl59Y4Eo1fB7iCWh8RcviNXtFoR2XKFiNhm16OKKXfwNI3tgBfuY4nHGmGhd61hwF1HG3ZDsiYT1KfiQkmj21RqWURvTWK5yS5UV/jTMlxUQydtjeJOT5Fn4qodNv8/vFgw7a8WOAh3TMRkXXiFhYKX/URP+kO4fhEcU/P35GMVavRV0orI344wCPo9ozSA7s1xOBdODN7j+6n/8W/wRUb+WFQhOuUkBTthSFxmOzXBDD5dZKRX+1NE/+FCdYHddUZQo3E0pgqXC3tXSmcbKuoF0Wx484ImDPM+uu0m7Rank+7s7aDfZrckxPDeOhd2tfOhuaKqUPIuFR+UK1NzZZV+6Aa9dElguJZ0aPtNhMYu4bRkMk5RgkCuUMDE1g/kz57B49iKqE1NIJN0IIIHtmKuD8SzYNkqkbt8sQVrhPo7popazM6q5PpH3PYCWguE4C8rd1+klDrS8h15jpcwBIiRtVhevRptJ23UEDUkVIlmHBz4lHDk//ywroEaz7iJAp4oW9TMNGqXSkXufXqeFo8YB1bw1Dvdosvju1hoBXXmiTkXWPdcMuVjG/OmLyLtRSW4Qa+uYLLo02kikChSjS6XzlHE56HepZKDb71LdXak0gZXl+9jf2SBr7vhgm6YalMolqrtrtZv40usv4StffBWHB0f46OPPsPzwEfYO3CSOJOpTM0Tfzktw1Nin87v8zAuYObmE7jBDrc7d/juge7L6AM2GA+xjou1CMUNA5xqJz5yYp4LxQsm5Ll3WZdG7KT04aNxFPCQ+BBIjLMufntet5izdj54KAjG3VPy6iDUj9+WmE8JXNn7I8of+qOLEpG1jTF50RwdxWrAcyzxRoHuqJ2RMycU4oa6093mWanw/rXU3ukRj+ow5I5VC9leeD8l7Foe+0SeMWJemAbKXruI9VLdluEtEk42AjLfMTAE3fWZ7bOqzqMGHAp3cPdROsIyPvUtEIRGppe8Sp1+75zzhJsiLcf+m5/3V/+i3JDyu1CfC2smuFOcSavNTuomYCl5jkIxEggm5E/fGFO2HygGEkNVCkc4h7ona8pjInOqwRTg6z6lo8u4zB0Dt4yNy8ezvbOJwd4cSE1zGXK/XkvE5rki3Lym17NKks6D4HWsevlWMJoiQ9ZLmQarpHA3IrE3N4MTiKcwvnkKlXqdWUUNCYWrxH7I/FID0LBVDBDDiAiBudSmBxa9TQlCLzu2INK9hATFG8MQBlPZ8mPDfCxaWLN8Qh4KmAp3VBtktIULIa9jjfOPh5VWrCgFwcTtFXC6BaS1Bj4CfZGI6OnGz5Jxb2yUsuTo6V9u28fghtjafYGJyCicXTpNFlyuWcWLxHCkrbqs6x0fot/eQywwwSGSRyFaQTGYpK9K5ww8bB2SxzZ6YRy5TxL27t3F0uAP0mjg+3EUhn6P2Xo1mE4eHB/jK6y/hq1/+ArnAP/70Bj785DNs7+yTy9xRtPZKdT05i6UCLl5+jgrGh6kChtRQwF3TxcPlOzg62EK/7bIut1Eq5ajswGVhzpycp6Jxteic+1IkREjsMXLOauMkwJSdVavWdk9Kq5aGJNamt7PnEafRcfgy7jPfMNnwRPw6kicmy5DErNTOslYukB6T735SinzfK31qQcXi009bs6V7b+HE3LP/XN8ds6f/PPs0yseibhtF0Xt3ZF2h00v0CXHlkGWIPz2fzMNWswBarAuMHlXcLrZAw2uWiKGUQviVyP6TS9tYdDxiiJ/JR8ZPGKfoEu0ZoFN5N75ZPJcQfJ5CwwITSPwr/8lvcw0mrT/0XOS1uA7r7IQgoeuLtJ0VFQxM9reHfpj0s/jkuWo/aGx0D5KoGpoOVMylVS5Vnf/Whr+8Tyn62WWCDmmsyhEaB4doHDitexdHRw00j10yiXN3qjvSNZbmlmJ8iBKYdZ1TEikqJnZFxsViGcVyhVpA1aloeBqlak0SG3zomAU+AZ0JTqtmGqPsuGZnD0MPeKzLJ24NyZFYoFMiUSLQv+19VUNWag9A5415pgHP2KHJtDcQhOKZ+ALTqBsraGFRTTUQMJ9txKIfo5XG98o/SbwGrqDcUU2z2SDrx8XmXBswV1O3trrMQDc1hfmFszQ1wGXPukxFN2XcvV9y0Mf0ZAHlUg6b2wfYP3axWzdL0Fn6rjHAMTGA64HZafew/uQJBoM2apUixaDd5HA3VNWVnXS6bXzxtRfwpS+8jGKpgg8+uoq33v2Axu64VW6sbWB/fw/ddof4Z2HxJC5eeQFTs6eRyJSpF6ZTqtxzH9y7jYPdDQxczHF/F5VyHq2jYzQax5g9OY9TZ86hUHGlEBVkcjymx569Pb/4HsYtFD1mdtwIDfu/5TNDw0+zYiyZW0CNkX8oc1HpaaxORWGr1KpirE0i9H3GKXiqiKnM8X4UE0M2UkV430h+I+C97PMeYeuViXZH0Xe0ex14IK78BZ7we6mCMb5ZwofMGtHM5XiIQPROuYOEljiYLfxs+dS6O8WlGHGmjlFYjbuQV8P/US9CFJy12X+w0DxtSZMMD2pS6T/OKB0BaWOFKtDHMz/5O1Ggs9tqz4Xw5F/9z37bOznj2T4k4l1/SO14Iin0dJNkGJTq4iBkmVFNWhgmwaqnFH4b64wXIXVZTOEscCkHQgFQitap3RfHjdR0V+ClK2k6uYvptdFptWnciRMyXeeidM1++y5zk7us0PSDFA9nTaWyyBbyyOcL1Ag4V3T9LHMEbtqiS0mDY41szXEWj3G/iH7jyVqUaVaaoqn8n1cq8FQB9ucAnQW5+D082CmrG8v6ad9jXmNw90SpCpC3AiXAK8zFHwchbIlMUw58yUnMIo2DfkR7FAvQnb/raem6jPQoS9ElLDmga+LJ6jJ2t9epfdeJ+VPottrY2txEs9VRvwJNB3/m8inUKiXcvrOKxxsuKSWJiXIevV4bPRreOsDeXgP7+4fodNrIF7KYnZ0ml2Uhl0O5WqKyhUIhh1deeAavvvwcNYF+8yfv44233qUOPK6h+OrKQzx69Ai9Tg/5Qg7PPvcMTi1dQD9RRCpXQXVimkognNv83t2b2N16AvQ7ONjfR61aJAVuf/cQJxYWcebceZQqk0g716VLRjH9R8cCUTDkQlskL6iUz1S4aabdqPvaAmicpuIymmW3iEHVhrziK7yitZLGVCAK0xmT7EgfEf9kGcTAN0pbwmOeHUfvIaIm1tCSyZWEqLv/uBE3pGwz89Fei+LN9kC0Dmw82EWVP3X9iXgecd2NU1qsxamOYL+FccvTC2/eA12jSlN1i5JM023yTryonFIBZy27uOIkYkJCo1EbkH4ylpunIZkWY2l3/N6FiL+31sUbFwEwwg0OzqjyYX9vk3oY6LwSYChViEzH9lCsSbrNc7ZcaP8bUtkVCKzQCwHZYFVo42gWppyiLFacWI/a0ogK18mSc7E9OUQlbBcLpABW0luetBY1McmSk9gj7zaDHd1HRjNQHMuBNpOCVClREjiVQvhaDQZnNcG9hqyJ3tq82rqMxtSF6VbHGXbcgZM1IvviNFur+Yy7PnJPSYhxn3GPa0nlN2DlNWtvRUpj7xGRI88W1yW9ewTk5P6xpBjvdtGMOeO6tPtgidkzlF7gGgBQvNEBnSsnaKFx4GK1R2TBP374AMeNPbLo6lNzSMEVcJdRrNSAlLPoXOJHA7ViAvlsBg03dWeQpXq4XqtBfTKdpeZcnqlkCmtra7h16xr1oDxzdhGVSoVGNE1NT6JQKlLJyZVLZ/Hyi88incniR2+8Q2DX7w3Ixbm1sYnNrU0Kxtcn6zh7bgmdQRLDVAmz80solqpIp7M0bujenZvYWn9IE9NdWcHERAntZgtbW9uYO7mAC5eeQak6hWy+TKUsyklRrTqCBHzO2sE94p4Msn787w1Kjjn/cYDnbR/fqo+/SHSoIMJaoucckQwhO/hz4m60TrXSlEadwJP1BReYKMhxn5teF8tqjLxL3P2m1hXxS7CURF/Q7IgxsMwPs+D0lG004jYGEDHFOPJ99biZd/fywOP7qBUZsWzV/WkcmSEjgiHY/lFwjn7OdhEdsbvYlV1JhkOgSz4jCz6sVIxTZ8btEqs4UTofbfLN7x/t1hW35Lyc+de++3do5URUpsCbDo07NLGP001gk+nV7gMneCg5xb2QpmrSM93F3CSZQEWKuRXkyDpzfUQohV+ATiSnu4atNgdIslEudV+AjjM8VWjTyRsgk5IHbrXhO26QremFstH4RBNwv7Q9VJm2pXeBr+sJzUmFnMXTqwa9Ul+wSDnjSPbQzBSKWDBCl093f8TcweNqE40wiwCd22chSFVWaFNkf/lruofBnx+ZOedTzIVAIwpzTHseI0z4pHT7NSFJo7LqzpY6l3ExQ6mzc+SVQp+mAXQ6xzik0oJjHB0e4tHKfWDQoXE5RZe4kclj9uRpTM7NU3asy8ZtH24hgyMakjtMV5DIVeFavTUbu6S17++7uF8Ps3Mnsb25iT/74Z/guLGNpbPzKJWca7uIxVOLpBC5XpQvPXcJX3z9Feq68va7H+G99z6mjN9ymWOCPBorQU0GaPZcP4WTpy5gau4UNf1m70Af9+/cwMbjZWoafXx8iKmpGjUUf7T6BNOzc7jy3Euo1KaQyZeRItcl85UK1CAixE5gv2QAOo3VqYJiZMpYDV1iL+IV8rwl8GViPsoFlhvsajS93ngF3OrFglPK88IyIl2D6FXLIFRGsyUVsfJMuMMphePcqVraZF+AhbDQZ9w6Unam5DKlYukiYtZqOSDCe8ZeiFovXuyOnGHcQh+RCVHM9d+n67wCGiybUfgQN1+8zEMMC8rcjn3JKqDRX7HckHCdfM8AkYnlR75nSx1inh3aZfXsievS0mgc9HR/WKeyyY9G0VLjxSla/8av/89D8n/22YInIieKYQTWmnv6t2wqH73XqzDUPntKaDJk1Lsa5XuUCehckGq1+RfjO1L2pAhi8o4KQFBihVgkunGeloz2qCUQJFzpmUEXCd410SlNENPeSwcLUi1Z7DCYMYLm476nuyDLGCUWWQs9VYlMJInqN7ZRrT7Ta6ueNwIZjrhvLPN56yz4J/jdbc+5IICsBkoWZCSUEb7D12kAmd1Oaj0Qgcb3Oqad+jWo4NB04jFKSEQrFovUNXQ+PNylrFuqpeu4TNxtrC7fQz6XwczcPDXVdpO55xbPoj59AnBZsv0eeo1N5JNuOGsS/VQJyVyVykvcvdwMu4M9122lS/dotXt49yc/wt7WQ5yen0KlUqRWXw7wKF8qBTx3+QKevXKR3Om37izj7t1lajTgGi+7xKXjVgdP1jbw+NEjSlg5c/4ZzJ+9TIDFktNNhO7jwb1bWF+9h37bxZaPMDMzSXz34P59VGqTeP7FL1CfzGyhRLE9rXL16ol2lPCZJ8Eq4x5A6kcXQIolAgThEetQ4qlYYtoq+JWvFKmYQ4KXIw4C2s9U4UIVJ6NgjRhh0iov1HgZghR+VH4J3jqd2K0xJeOK81tgPDuixIvUkbDLqDloaVpOLcCeV4i15IH3gcWOELdp5s5WED9DvVdWkKuQt7TvBb/aWl45DQq1X5BJs4/jNltT5iaqVKpcsFZszOqjS+SI2agMo3TIMPKnLzTGEEgy3lKPKiBxMLVAGLw5jD/0M33BJRi6p9sm4ZI74jOT5PlexnL3GXlFJP51sugESLgHGDVJJstjIA2UTb0ODxRyafwsBF1SStCUxNUn1oSd6K1NZ1ND7lavepsX2pLQ6Yu1rdvPgZKbMqAMZ0+SaOrzY2Fx7UhdK5pcw9ZX0IbsSPuoRuYEVNg8GhXxFEvGHiBZql4maF/RkHhja9AscTNTiE45AmBGA5KHRcx2ud66Hfj3ofbKrlH/HemkJNfr7/SW9D4qsHXf5Eh1H9XlKqztnRZK/Aqa4d5RFrDvQnQ07FFm4tHRPo6PXHeUDmXfrj1cRrFUxMzcCQxcgkm2gBOLS6hNniBUGvQ66B1uopByMbsU+mlnHdUontttHyGdTaFx2CBLamJqFrlsATevfYqd9RWcnp/E7OwkgaJLWHF0m8ulceHsIs6fO0OMd/veCm7cuovGURPZXAHdQQLHzS729w6wub5OU+iXLj6L2VMXuERAXtj133xw9xYer9zFsHOEbvcY0zOTyKZSWH6wTJmjzz3/Gir1aWQKLomlFGqT5CbqgjSMwYLUu/b1BxEcqqOp4uhlO99Q7+e9DiKViSa9nLQgYsBBNT2lRY1lq3k44pYL3oQ4HapSpGuyVkt4V35Tryw+xSpTrBdTN1yvCpb7ZMx3mbxNcRerJ6zmerM6TrMhvKBbTbHIWAG70nbcirP7H98T7dWrsssr3OxAi1Sxxrv9u3sR8Oi66b3UBcmen4j1RO+uhCr7bLwCfKQhTmlllFrP+jwGK/HaaNzfkE0AdpknJzTnLxGws+sTCUx/xeWIleOqWBA9/5vf/Z+oqTObJnw8Wh6gFgi5wMRq01xL9dNyt3kVxqLV+IQS7hrCLb8kPiYbyIAWOI9myNFzuI4q1Iy4OBy73JhA5ID0LWkhAQz+PGvHbywxXnBrBqLjbtkWEKJmc9hmOmtCsNH6tgihamcIKRPwZre3D2MuUKM5axyEE3A8onmLexxYRcHD9BuNAVdEkIy5UbDg2BVFpyuLoECvVYLZ7PZ/Ii2UPifdW4WqfXwcsOnUBz3sbm9Q/VyndURjdfa21rG18QTlipscMIvuYIh0toCTpy+QJUTF4p0m+kebKGT66A9T6KWqlBTiSlXcsFVXNeKmybv9rU1MIpvN0eRvVyheKbqp8n3s7e/i4LBBvJ3PpvDSC8/ghWcvo9cf4satB7h28w4VeVeqNbi+A82mm0c3pOQZ576cnj9Lk+ddQomKJOduWb57G49X7qDfOqS60OnpKRQLOTxaXUUqm8MzV16mcUNpF6NzQKezDY1lFhWWNjtW+Fn8Syy4Y1aL71YRdRd6oPHa/dOpbJyGHlEsvRUQwJRJKJrQIXnnIrxidzU/2jcY6XYWixVqmEMkOd9bAduwkqdjZTALCHqdGpamqFxddyyKRD5pIg6JkKhc0OuU7yKei89z5XmLK1i3UQVc9lPWqkAXAFasWQmlBBq0IQu+B33XsraEo1jZMTZafBSbKAUc9gnWlF/ZSBgoJAHxvbk944jyNmZfAjWqN0Fkslqq3jgI1JL4t777vzjPI/9RC0WNNJZspPH45JBYwJJjbnxDjb+Zfh5+TUT8lNbPH+k4HT18LjC11oYuUrqFMPd5Mg2BTTv12jIkX2u1p8CAATT1G3GgU9elvSMdMxWXq0ntgDJsphKYvlPcGtN7KWAzIQbw8CBurbdRbvZ6bHCl2lVG/61gxWv5vE4a/L3Imo0L2gGXbQ/L58Utx7yrhkYqiQCzGr55n4DV0Q4T4wRdRGAO+tjZfIKD/W2eKN7rYX97Ewf7WyiWS6jWJ9HpDghM5k9dQLk2Q+vtdRpIdHZRKSbR7iXRHhaBZI6sQdfiq9tzmbld1KpVzC+cRrVaI9fowwf30Dzch+vpvb27jYOjY9RqE6iWi3j+ynm8/MKzrmsd3n73Q1y9dptakFUn6mh3+tT8Oe/GO6WSaLrsy9ocpheWkMkXw3BpDPHw3m2s3r+JfuuA1jA5NUn331xfo7rN85eeR7HGFl02V6auPWohByPE0J/0FPQUYNPoSfDKterhjPvMDel4TjPgYS2TP0+hFGKKSAsrLDXAYyFNxE2QGeoClE+oobjyXhAPAppsZYRaKakX82EC2Tn6S3nB/luA2ICKT51Q8PJqitHpWIMIWZRG6Y7IjpjVGLfylPf0c/t7dT1y+CbKp5zoE7WOgxzSuJmlEbZM7TX0BnQLHvdkFXf+92hR9og1KuuidUvSAxt+GgiNjtrxsobzGiV1gNcZLyVw3kNKDPKdViQZBanxqQAAIABJREFUxrtRrQwNruGIN+vf/u7fHbo5c5ypyBujGTOeL8wcOm9pabmAOHCdhu9q7iiZURpzRWBHhZ0kmXC3EC0dkPEsJjYw4nIj16Z2PxFSFfBz0wOCy22EdYxf2YvZSHxbn+UPjwS2cpcG1nkzyV3pLVidqs7C3rog9f1iUUKvDCiLqV8/Drhs8TrNSGwj8i+EVGcVRNbKijIW7619NwuqlqGiABzNHFOglNX4iAy7pfmb44SebfbrLViTfTcCzd5c1WAy75DY6tT6bXvjCQ72NmmWIXU0cY2dmw3k83maRdftDcjl5xI/iuUpOvdOax+Z4SGqpQya3SQ6KOLw8BjLd69jf+sxTSZwCVOzs7N48eVXMXviJN577z386Ic/xKDTxtzsFPXBdEUy0zMzVALw2svP4vVXX8HW1g7efPNtrC4/Qq/fRyaXR6PZwcbWNjULn56apLZf2co0DV6lom/2ExHtP1y+i0cPbqLfZKCr1+uYqJaxs72B3mCI00tXUHIxuqKro3NAF9orxOkl4pZiKWLxTs4qCPu4t85bceZg6J4xS36Ep71L0rRiiik5caHI0KA8HLwFnpb0mfzB2AxHxSv1MJGQ9kDHwtru0XiFV7nQaP609hBnYsNMQFCTU2RN3mvhg4ZCs/H4tFh2Ufsj7GTcslMQsO469ehEbHIpqmeXqp6teKp89m0Y70M5GF52ufdkEFP3KpVPeatI94bfXY80GL3Cm2K5RhQjid3peeq4V5af0SxJbSxAjaWNmze4h7lxv8aco7KGS2R4TdHEJ91DtbQT/86v/70h9wsLm+XiB+TVpZNhwR7cbWKmC6GyZh+GodKNBXX45YPGT4dFQMc1cn4RNu1cUNoeKH3PMfm42gz3DMnkHOcKeJoWqs+OuCVjbg06YcPoaoHZ72gsSrVVP5/PCG4LBj4DUmSRVart+sN+exVuVDuWvnIh3mmBRxk9MEDEtyh8ZgmH9yQiyvwPdJ1QFScmMSNYEBNyI62TulrEpCk3AOCz90xsXRMW7Oj2osE75csBnbPodteRTrjpFF0cHe7T4FU33dsVVLvOJPlyBScWz6NYnCQmbjd3UEi1UCpkcNRJoZ8oYXNjG5+8/xOsr96m+XSuUfO58+fx5a99k1yFf/K97+GtN95A++gA6SRQrVVxcnERM3MzmKxX8K2vfwkvPPcMPvnkKm5cv0lNvVyR+kGjjcfrO7j3YIWaM1crZdQnZzG/dBmLS1eQL5Rlv5jhVxzQrdxC1w2F7XVRn5zE1EQVjcNd9PoDzM6fQ6HmgK5KQDf0QDeiJkT2U4HEC3r6wGtuHmgjd/HuHq0TjQKlXmvlwOgqwicRi8UAX8jtG83yU9Fq1x9XouL8qgKNgI7kWISApdRBiT2udgowGa+JTTajLFEBOrEnPAsplDJfqMZnwSa6Djb8TNKMKcUZsY5MvoB/v6dsNoOntXZGQd7TgVq3crSiO4dsE/FYRaxJkdNujVqXxrATq70TEmPDcLTHZwSgRa5yZoj+kXI1dZfHZIf1NEVogOqjgwET3SYtD0sg8e/+5/8bTy8Q05DW4FpmOYFEpl10/LoevLPe1CJjIgvARc2glUAMA7kN1Ez7cUknnAQypl7CbYi0SPB+YgOO2lHFvqT19T7NehlhIgE6Tk4JzKGuOTbF+SLP8JqdSsNqNVMoHB/tlzRq1uQcwQgP3HZEiAcU46RVYh8F7aChj4KOugZN8DymGyvYR6BN6hYFxsayF51jjNCtm0fbyKq71AtJzdwNGQLEMFEKi6zGF7522kfU7f9gex2phAO+HjqdJtXVpTLcAMCRq3NhLpy+iLIDOrhBrVso5noo5XM4aqXRS5Sx9mQdb//oe3hw+xOakDE3N4uvfO1reO7l19HspvCjH72BTz96B4d7a+g0j1GvT+LCpYtYWJzH7MwEvvmNL+HUwjy+/4M/w9VPr9HQ1XKpjFZniFt3HuL6jds42NtFpVSgNnIXn30FZy8+j2plAiVXi5dO46jZwq07t/DwwQ10Grvodjv0nPpEhWbsOaCr1E+iVJ9DrjyBdLb8uX3treLgdlCzpTU5QG1jbwnFXWnMsbL5I2LJNxBQDVppeDS6zLeIK1BsHVrhH/LlVcFT+o64z/VeYmVFLNfYZ5G7q9zRRAx10qhnybM3D0uOv7G7Fymx5D4Vi86HLGR/Y8qsBxRj0em7qZeMs9nDH/vOrCyLCzGWwKLyTPc1qtQr0GmCWri/fX7gQzlpJQb7LGvVWZIILyfmi+ReCC8HrzibWDb5xZd3WO+57JFT+NR7pe9oZTcTk89t9y+mYRtKhhxj86sy7UsP/trf/PtCO5qFIyMR/IZLv0j3Jly17FtxETGY0TDsUnf1dgHoRi0GjrnpHkaErbpPvXXLzCB6le/24H3iYrJqFw/7rNDTkvfGbYe1ptTUjYOdBpBJ+Ar101ZGZIBx2wnoqVYRsUQtGMeOw2uKpi5I16KASArHUwAvxBnsdILgsQpKtBJCzEaWtVntiM6CmgJwzEHH1KrgsuFCp5DErTl1+SjDuntzyYrU9Fk3kNZukvtF3StxLZilk3NVbjx+gBufvk+9J93P3C1niHa7Rd1tXGZkOpvGqbPncPnK86gUSzJ9fJfG32SyRXS6OSBVps4lH3/4Nu5c/5imIFy5chnf+bm/iLnFc9jaPcZ777yPq599gJ2NFSQGPZw8eRKnzpymCeInTkzjp771VVQrFfzO7/4+/uSPf0CjoybrE2S9tbvA6qM1bG+toz5RxomTC1g4cwkXL7+Ien0CU7UyauUi2j3g/Y8/wbWrH+Fwb5Mmc7g6vEq5iGyG+2U692t97hSKE7NI52vSb9XGh/hMoxayVbIC0XqLRGk6AnQS8fZaXBSsCKPGZMx52RcRgkzoTN+j9zEi2DcrNzqlMGsUeFj541+NKEW+K8soOHsZIwkSzMeaNCWyRfdD1yrCgtbvsdkmgklTBc1cFY9VxOKQ7iPcLUqyLhVYBd9FRQ0gKhqEBzq5Pm7tGYyM/TO8P6f9h/rUoOSIOqruYNMRxitKCsRSMuSlp1Ec6EnitYlgoVqKZBHoUer7RzNk7fPi7xQ1UtytOEao4X++uckN0L015RvMF0YB+Gt/8+/KnkvdmPSm9GSl7jF5kBrKaWrnIp35GfF88+ZQixVNfmCGlNIFFX5yD8ZVtea0MDxaCBjZkIi5OmpBqgTQtFx6ceMu8MI7VoStQlpdb3Ht0q6BLZtgyfrfxeMKXiMMhx9xYZp4hQKN3w/vMdQ9UW15VJOJMgUTmI6nZ1AKhe9xzVAZ0s8Nk/FLXgjJebH1LoxvpFlMV/dxDl5lEFQRfYFAPprNqedCtCDZW8NeF3eufYTPPnyLas5cI+akzErs9HrIZXPotJsoUAPlZ/DMlcsY9jo4PtinTiYzJ10rrwqQyKE3TOPu3Qe4eeM6bl27SiULL738Ar781a9g7uQ8ekNg9eFjfPzBR/jsk49RKmTx3HOXcWpxHhMTFdTrVTz73LNAIo3f+d0/wB/94fdQzOdw+vQCZmZnqEj9wfIjPLj/AHMzUzh3/hxOLp7B6aXzSA77NKOukM/S2Kfbd1fx1ltvYG9nnVrXpVIpFPN55HIZsvCq1TqVSrjShHx5Ct1h2qtLRpYIqEi0SqymcXQb/8zyW/AyBGkVniG0x2F8Gz5nr4SAgyrWREse6BSMA4V4mpIvWo+GthIMkXAL7DrqLQZq8YDj09GAgcW8REhqE9ciM57qkSPhAvdrG66wcsvzFO2J1qSa9/YF05q9GM1U9ltrrL64Jfd5r6a/4/0XweHrmlQJNpw6tvWZnn+IobJskCQz1hb8oTiDIiJLNJPcuF/VarXW6yiAy4nrY/yZukQOAW7aID4/9iDGE08M2OuaFQT/vf/i7wvQadGo5tZxkJ4WROgeLBz3MFfAS8Xf3MJE4nIsBNNaQE7CNaqla4k1g0QAKLce1dZ4IKv7Hc0HEsxl4RrVygTbDd17K0OB07gXNHgct+KsZRIHujhhRd5Idps+o0GuVqUxb65AZ90pZl1x16Wuk4W9yhV5f/+uoz5yZgp1XzAx6M+qmQULmsVYcIHwRtOZ2H3Wcg4jWXkQKks3sxz+TALk8k8PtLqPrJ0bgpRfxC1L9RE7Zap5eEAxtTs3PkK/dUS9KFOZNM2QcwXZ5Gzod1EolTC/cArPPf8Mzp6Zo3hXJpOlGXKOlrrdPrb3DnH1+l08XHZTxO9Tnd1Lr1zBxcvncW7pDOqTEzg6buGNH72D7/+zP0U2n8OXXn8RL79wCQsLc2Q1Nltd3Lv/GH/ygx/j44+vYqJSwYXzp3Hx0jmaovDRR1fx/nsf4uTcLF599Xlccf0uTy0gk0xSB5XeAOgigzff/hhv/eRNigX2uj0kk2nkcjkC526vg3KljNNnzuHClZdQnDiBZtdZv6ae1BOnxKfo4OL8Nl40RjV4a86Mu15+r8dm/PrKO6xQiqww2XCeei29C+1wJxOmGQ/CIjFiUKYaoqc3eloc4Cz/WfehlUIG6EJBsVCz3YYxC/AeF1M6rK7cSPKLAJ1VWhUQ7e5aOaTvM8If/39AXHlSdWBRJHTr+VbyrgLmrJCYMgjdf1PsrhaU3H6cp9CcnyQXjdRNhjenHBAjOGhdNnTm6MK7UKM4MKrARTPrvbePHsAlC/TWDHQsvl3zYzb3BIAIaGz9WthBXYgDOh6noy24nOvSWDlerpm4l2sBlqLulbx3cpgc4+IWSoEIyLutI4l5Pbp68aZGhKQwjgUvb63EeFi/Z+OFLL4VQEfLE3TOliwcA/X5G1egPi9uNenjbYNjTokOwkkJz+N74KRIQa/fAmNhxXmCSyTCvvNj9Jy87Aji0rthowxhwTAAJe+Ut5g9xkfTiP3ZClWxlRmz1GP1T0yZCrygJs43P/0Aj+7fQKLfweHBAdI5F+c6RrVcpWJvl8xRnZhAqVzHmbOn8fwLS1g6O4tSsYhet4+NJ+tYXl7FyupjrKyuY9BP4nBvnzqfLJyew/TMNJbOLqFQzOPe/ft4/50PsXz/ISbqNbzyyvM4d2YelXKW4oE7uw1cu34Pn129hSdra+TGfObyeZxdOuUoG59+eh23b97B6cWTFM977vkrmJquU7lBOp1Do9nD7ZV1fP+HP6GRQG5KXafdRjqVofhdq9WiRtOud2Z9cgovfuErOHnmMtq9NGVexns9Mvsyb0bd/ONAS889SPK44mdpi/lTuSJqXTEjGgXP8A57D0TIxECO1CPu4R7pnqHeArvqOJjZn1URfNpbsptS0ktMdii7vcIfy6e0i5KtzN1/YtdRdqcSc1SplLf1MjyiFMcWGXmmcW/qE5XnRi2fIBu90DcJfJxfwDKF9llsBSfjAt8F606pJjxH6ELOx7np2LulPDu62xHwcRmSuh6yLCVfm2iA8URHpo1TVqwCxjJWNGyTwGbpNTTeZtpnw0zy/im2J+v+9/9Ll4zinp/kabEm9sL6Os+Wc9abmtHCKnTabgPTVOTNB0CxE4Pm9kCJrD0ojlbbOYuOZ3pFSN1nqrEAZLRXYahrUrDyNKgEPsai07uPs+y8BWsA2F5H/TvN8kjQm2fYe1sCsNodCXvRpOiVjMUXZ474/fmeoogIDdAnsv/KbGEdEVaNaG/hN+Ge6t7UzFjdX8bIKOOzz3ys7s00qg+w7Xzs5cYFEmcfFdj096CHzScP8OD2VRwf7OGo0UAmncDh0QElgfTaPfLjl6tVTM0uYm5uHsAhEokGuQHdiR0dHFESyuNHG+gPk1g8fQYFl6npSgeGfUxOz+HEyVNUA3frxg1sbzxCt+0yJ0tYWjqLTreDzY3HbDkWy6jXZ7C5sYWVlYcolYs4c/oUZU3u7B5Sr0pXZD5/cgYvvfySDHQtI5tJ0VDfw+M+NraP8NFHn2B1+S6yyR5NT89lssjnc2g03IxFN/2gQCULF559CaeWriCRLhHQ+Voqf8i826qejjsSq7WHY+HDGAt06k3QnBEBOzYKVEEVIaKHHSUP61saYzVwGzljZHhLP84P4XnWAxHN3BXREKFH/14antC1OxnnwUWKqWPJH94dMoZPyRL1jCpM6AlYPS+hPdY4hTcqS0fPICiXhpFi+2utYFVobdKRd5CKiOIwhk3v52bFwfPDz2JpwCllTpHntdiWiNESgYi0VuKLKeh+6T7ZUMo41BNA8lZjcQq/PtGbE4ZivZiJ7KSLlx6IPp77kRhl7j/4W/+A9ou69dPi2J7hDxWNpc7O/UZ9sibLkoGOD9z3t9TiYV/fwL9noSwWoBWUQ5cj5wb2KYbZU3UbneJBqoLseh9i8BiwRlwChoA5U1RjTLyGcYLagktUe1Dxa452xCUTAy7RKt1O2gnBVmBEnmFcByo/9LjCWmX/vF4aCEOtNtrpWLmAdWPG33sc6NP+yKBZOj2TnRboOQp0qq2z+1MFItPUOIE67gz8derCHvZxfLCFjUcP0DjY4+bMgy61A8ukXZNk584bIlsoYObEGXINXr/6HjYe36PyAecKdHVtjlnb7R4mp2bx8mtfoCbO167dJHA7c+4SJqbnsbGxjfu3b6Lb3EKv5eJpGZw6dYZq465fv4rWcQPnz53D17/xdayvbeDatWsolcqYmZkhUDo8bKHVdmN3dlAsF7HgZsrVZlCuTFO9n6OgAdJw+tydm9cJvFPDFvXuzKTTlJDSabfQ6XRoRmJtao76ZNam5mVoK1spuutBAVHhY/sBBjr9PKAbATsFNTq2wIciGQw4hoLkiFavqpjxvlhViptt8GQODouYdYpc90aqLIGebRF8jPvbusTHATjtAf1C6NE+i0qYeB32PeP30XUx0I1afCxfRIYZLwa/Mj/AWmveQ2KK+/WZdJ3E2sZ5pP39guYSUVyiz9NCbMOvwl9KGxFwJaNErENq28igyPe0FcMW5qLvZhWqiEw2+xDAmq1Guk4UII2WMcaqkqPylTWNwbAfrHY5PbLtvItaEtr++t/6B9wCzGmKRHgco6OX1loAyYqjzzQGpO5JAGknRFQLIGGoFke0r6LdSHomFV8z0dP2yTRwPfwI82iQ3Wb7iCrCGCsA5uNHUf8/WZuGyOJC166NTW/u+qFEp8QQ/551ZZKWZixWT9AUwI6ub6SkwBCrso/eT7gjxCclC06bqMXB2F1P8U5RPoKQi6vcgTCj5Co/2bi9+OzVNSLHFvlaKOwUYow9zuq+40AvymhmeG+/h8beJrY3H2HQ7ZI70nVHabpp490ete2iFnLpLKbnFnFw1MZnH7+PtYd30Gs2kEj2UcjnacCu63c5OzePr3/zW9Q27MaNm9g72MP0iUVUJ05gfX0bD+7cALp7GPb2qY5uYWER2zu7uH71GprNY1y6uISf+c63cXBwiGvXbhDvVCpl5IsFit+5dmB7u3vIZNOYnj+FQm0W5foJFPJVUiiJbDHA8v07uH/7M6SHbQy7HZRLJUxNTZLl56J4vWESheosxecKlSlfNKDCmGVtsCD4c5uFO16Rs65IPcARyvCSVWsZBQQiF3JxiM3YiCtt1jLyJK4CScw5m0npgVsTMsR6CuAjtWjG3af78ecDnVgrGkMznhRqNB8qHhjsXDG1rfGV/XYAPS6Jyu+lyTHRM7JAF+e14HIL/Mg8ywl0IuaDcqMF6Ar2vnA8Gj6LAysnjhgrh9vre/C18jakiXFtInl4VBEw8TRNRrFKiH3uyLuatUcAVk3JkZwOdSVr7kgoiHeA6PPSVXmxoTbpx0z7+Nf/q38o5KYZCJoAoSa9sg+bszp5QOejuW1yI3eI4eRIvBntwJB6WAqqmrdm16v6f+UwHfAZIPXAal7eWjdEp+L+4paTrLEx6Ib6NWUey6MWuNy/owemKhmLZhYmqo1pa1d+GSVkfr57pfAUZXr9xGtvUpahxE939NZl1NKM2ksM6D6grNay0ZyVQdgnIWs0DK0ApWuLg8sI4BnN2QWRVUiq25LjFbzv5BkRlwULc/6j+bysZemuyXuIJsvatigWIrl4v5I8gXtvnTqjuNICF7tyvSFpJl2rg3yhiEw6iUQqjfrUSQwSWezu7uLujWt4cPMztDuHWDxzDkvnnkWuVKYU/nNLZ5HOFbD68CEOD3ZRmZxCqTaLjbVNrD64jXyqjWJugG67hYlaDds727h+7TqazSYuXjiLX/qln8fs7Bw++fQm7t1fwWDQpQbQDqwc2G2sb5GlmCvWkClOoFRzY4QmjLBK4tHqClbu3UA22aeWZq7AfHq6jlLBZVf20ewMkavMIleZQbEySfG/cYIj7HSw9NgaCH/EMGealV+wQAr57qPKh78wWFOevj0nencX31u9O0oLIZt6BARlears6mr1zvT0QO4CPtJYObYRkfe1PKh8aeNypghaC8R9lqKXH9LbcYzVxlLBAMZTrhEEkT3X+JE5FeEttVysYu1fT/idzAebNGJ6bpLaJOft7+6PLt6HVzckxO5pWLZalLLf9I7M5EIwIdbJ3iK+j8buVJbxOwfAtfJLz0jpjpVmkVHqMB2XxGKyLrmsKeQeONcl/+GFKwoFOSj3/5X/+n8XOgsERELLgZqmqWg6p95K3A1kJYmQtULcZWS6lxlInYG7z0iG5XBAvfvcAZGr0I/noKHhVLLn7qFTGMZZLfR6msqrySDymW9JptsgE8YjVmLMjcCMajLXBNxUa3a7QjGSmNZBZRYCOq5LCz1D+kQyOYSiU1UIVDngAHHUN231MgtISky61y56Gn+fiJYUAzovSAz1ab3NiASNuYrIujQuhygjciSX3JzWlSuuF6IRR6zyu7iFyUxsxLXXVpySlEK3fYzD/XXs7qyTZZxLpzAYtCmB46jZRqFYRNZNjU+kUJs+gUJtEolEFreufoZP33sDR41dXHnxVbz46tdRqtQwHLZpvp1zca6traPTbKA+M4t8eRIb65t4snIHhUwHpXwCnVYTlVIZG5ubuH7jOk01v3ThLP7KX/lFXLhwCe+89yk++vgqxdgq5QJNDndA1+n00Ou5+J+bZtCnMTvO4uv2u6RUZTMFHB420DjYRimfpvl4lUoJ01N1ZDMJitH1kEFlcgG58jRK1WlQB+rP+cPKgrC9ClE5R9ZBrBKmbqinC2xWssPvvYdChZF304XnqthiXgpriShUer7eWvGLlq+bdcbe14OiBpZExKnEVHFHLKf8TAI1pMEL8vBf8ftL2ZTW0FlBbenXh3f8M3Tp0fCGtXS8ODZrZ3mjpSGi6MUU06fxZthTeT9ZLMsfPQCtP4urzCo7nhJSsPfyC5C1isxVeRRZHyPm2LCQyhB+PXWLhnq4uCwLjw0JiST7jCvTAUSQS5Q1IscbDAbap1/5b/6PSDqkPRhXXuCFvzxViYfqRJwlpwxlXHZuqCQBkMbxDNBRboG4KHmjgsanBEgbos+TDEzenFFriX38Q6Sl4anoqAQ8TsBGtKQYgcWJkK9XVpU0+4iGYSaRG5eGI21q3k9r0WdyaxrdeOV61Tm0ATYpBCro1boZGq1YrTXbUksZYSyrqnCJMbYRgLyL3s6MWFIsEE13GhFKIwxrgc/fL5yPvV4tYn7n4NfhMhKpn7FauNfi3e4l0Tzep9ZfjYNdylxMuVMadNDtddHq9Cg2lkkC2UwWs/NnCOi6vSHWVh5gd32ZhprOzJ/FyVOXeBhrr4lBt4VBIo2N9Q0qLJ85OY9soYbN9S2srd5FPt1CITNAt9Mit+T6+iauX3dAd4xLF87gl3/5X8LFS5fxzrufUFNnB2quW8vWxg7WN7aQTGUwPTuDUqmK/sAloWSRTKfQ67XR63Yw6A9lPFAD5WIWvW4XuXwOtVoVGHYp87JYmcLMwnnkKtMoOYsumfZCxAtr476yAsdaOHwW0ijKK+PK9lEBGBQrFctKT1GLggW0Kvt87nEa0fVEQM4ITTYoR/viWAMpgFV4u+hz2L6yQMeZxfy5ZnZ+ngVmZZzuGyXK0MOj7x+uDTwSV8LN1/yiLU/Z65+2Z/qcccqlVWb5OmM1S1hDlUe2ugw/q3yLWaFWidFFR2KWVBIgey2embFrU6FOGzeaPBTc5gHo7P6PehU4nMYUzIqeLwS3ypQclVeapY+yr7v7lf/2H9F6nabsEVW0lIg/1yRyhE0ZsNsyptWwuRviNCrOnAvTLdlptNYqJmEvWSgKVLrZDN5SJCiCMmIZyEmnlF+TCfR1gKg7ZDNgzW+iBS8Dqj5ZRGKTtB/edGeat2LBlUgwZLgkHMlKdUQgZihZeaQMyGcSb3AEpM1M3eXS3SwICwE6BXzvp9e4hOm/aZbnC8QVz5WW3Xtr4Ti5Yul44rosa+/u/dz+eZ8R+zDEjSFjjShrzQIiu3Ota8USrxq0xB+Rmik14yRxRqxhZrBQ3O66oezvrKF9dERDVl0iSr/XIqBzKk4y7Wrp+ijmizi15IBhEodHTRxur6GSA6Xq95IFZAqTpGS5OXSJQR9IprC6+hDJQZ+KupNZ1wdzE+uP7iKXbKKQA829czPlnjx5gps3bpKFt3TmJH7+5/8CnrnyLD757DZu3rpH43i6nT52tvexv99AoVxGrV5HrT6DiovRVaeRd7HFfh8DAsU+ttYf4eGDm0C/SeDniuAr5RK1JXMJKZXJWZxYvIBceRKF6iQSycx4Zc8inLnC0uo4Yed/b9zTsVtFfgwauY29h1ZzCnZkvZOAHaUxlYPkfhpTVsIyKFqaYNQnSeTwotigH9OMlx86Gkvp1yxlnHcoopjJNHRKxvAhi5Bk5pVu5UORQfZt+bFBOdB/WzelBQqKBZpEOd1Ldw03iI8qJPZnBQ/6TC1EUW6sxIorHBFejIVv/LVyTy4JCMq/JYzo3rEU8XFHXYfqI6KAeIvOBGJUq4iDXSh5UwkctULZBrJKs2TmaztD97v/8L/7HdpBj97G5WGBLsoA7tYhtdiBnR4Mk5t1G4RvUmE8GUDKAAAgAElEQVSvMVnjGoH7XqSTCRGr2B9i0dEmaFswMYHdSxK2CKi5lVFtnwKTusxkQzwxCEB7gFcrTfzd3roz7lk9Rncr28pMQZK1wKibjgoSjLkvl/iNsTlMrCOwTuiB1my+JU6b9BNcAeoyigqZCKOIy8mThirEjnE5uSrEAo1GG1Rc79eQkGHIZvXCTjveeIs/jADxcTwf1ZX90iVbK2UwwNHBNva319DvdFDIZdEfuKGpTZoKns4XqS+ry1qcqFZw9vwlpIsT2N0/wNHeOsrZAdqdLnrpKnIl1/8yQbPoXOcUl1X8cHkZmVQCp86cB9J5bG5uYOPRXaRxjFIu5SrRMRz2sby8TN1OBt0Ols6cwM9+51u4dOUKbt5ewZ17y1S70+sOsE6xuRbVv5VrVRTKEyg7oJuYRaFc1cZF5HHY3drEvVufot/ep/dJpxOo1yo0Gojc/8ksajMLyJWmUKhOUbKN1bRGtV9vCstlQThaTTqYKSYT8PMQboy1Zi0/tSiUNondooaWv3tYs3b6iQpw+4IjCnSAMVYwY0kZXgwKuEXibzELxkPlmM8JcKyHyGRS8vekFnWMghA/kyggmTZYmtmue2vrg8edhXEjh72PWmrqjYkn5cRBaZzVNLqXoYWYBEd9cpvH0Jj3x96D436sdoRtYtcnn5PE1oILzUPeiHrk5CnJdgb8aEKNnIhPygotLK2ykfhP//t/TOpTX+JqkaCsPNF64KOZN9IXUXbSW2ZabmAC4h5MIlYdv6W+q3FY+mQtl88Z9Y3bFxN3TCK022HXIYftI5ZfXFsyoBrR8FzyjGRgaQCYXW/ScDpm1VHwXRMu3LNNkZ1/vmpCJtnCNj2NA53Nt7bTjy0gu12gBIMxTGE1t6dqgv5s9T58J9bEotlfCl5iaPknxjVEuxTar8gZyP2NZ8ALXBGMXlCal3JTCo4PtnGws06dBHJp1xGlKUDXQ6FSJ3dxr9XA9GQVC2fOI5GpYHf/EK3GJkpZlwXZxSA7iXx5mra2dXSIQadD31u5f49KCM4sXaKY2NbGGjaf3EMaTRTzGbihc/v7u3jw4D62NzaRTSXw7DPn8O2f+TpOn13C1ev3cefeCmVYdtpdPH68jna7TxPP88UycsUKipUZlOszKDqgE5XeWfn7u7uUddlp7aHXbgLDPmrVMgpZV5vqFOgMqtPzyDugq0whkc77VOrxuGSATTlLFES+XgWjWNKmvMfSUdwy1/NXcNFn8/l7r6HEtxlsNeYapz+mMdXAn46uEfnn6cjba2OBzssSD7Khlm1cKcBYPLHeIBM3trzHyijXF8dpPg4qn/ez3Ve7p976sxmKovx6JV8NBuVZgQ5KqlNDgy4edVvqsz7PhRrFgVgTCG87P/38vMywoS1PbyFm+ufJED5oLTtw+RHiuvQRkEC50fdRF6fIsl/9278XATo6xFhGjzNbuVlASMPQXBey5mKJCrZTN8W9jOZDFrB1VRpisu4q3ULtK6fWkzKb12qo3kNcgewbI04KiTSBHOMH64ohxxErJ92qRhNSuIl55f6WWIKFlsDApO/6tYrr1TKvxurcXrhfqyVLtYKUzsv7FmkHZiwd90znLosnfwTS8/as8dHzZ9G6pRDHZFmobMJ3srFRdq+IOHmK+9QUl3ADAe8/He1Gwe8p3haT9qBb6L7vXIXHh9to7G8h45IxhgN0ug10O210OwNUJxm8eu0GTi2cwOKZCzjupLC55ergtlHJDdHsAoPMJNKFCWog3T5uEID1+wPcu38LtVIRZ5Yuo+Ussier2NlYRi7VQzGXoYSXnZ0tPHq0iv3dHSzMzeAv/dzP4OXXXqCJ5u99eA337j1ENpNGr9fBkycb6A+SODm/SHV9KZeEUp5GecIBXY33lFroDXF0eIDle9fQPNqm2J+L07mM0EI2gUzanW0GtekF5CnrchrJTF7ynsepN17MR0HGELhPPJI4nR0NNmJXGQE1DqwCnYnDW2iWM+6EzkzdLAm0QFCj4Q4jM71HYYQ/2ZVoODpQDZszoZjeZyHy1fFaPf848+Le5W/AI74vxJd0hlxQHQGNz0ne8YJfvhCROwoA8qHfb+OG9LH+mBfKno0m8OleswpuUiBj3/1cmFKrdkwW5NOnjQQPQVxZ0jWpS9N5ScYZIiPeNbdI5wqXEgf6faSUIO61sDsbkvwSv/o//JOIAU43UqtShvJpjZrG3vTQVJBbU5noTTjId+EXIGSAk9ixFiNarV8IzApXAkqe58rarBK/t0j4l7xpoeUPgSZ9JZhYEaAzFl0A0dCaijc22i6LyIZ6e4YDpdY6SvTGh+0PUbrKqC+HaVdH6moKrw0YM9Cxa9wcmttDUhJcbQ+TqNpgagl7IgnjFSMZSZE2PvQyY+JqAm4E6Erkug7OLmJBI1QTmFIBi1dGQE7Xil+flEvj0hXLkW8t7g3rYpZ1tJrHZNE1D3aoA49L5nAxNteubjBIo1qfxmDYQ797iDOnFymmddgcYmNjDcn+Pkq5JLrDLHrpGhKpEj2rebRPNOq68Dy4d4tcnqeXLqHRbOHxw/vY33yIYg4UD3SA6koV1tc3cNQ4xNRkDa+89Dz1tczm87h55z5WH64hn8mSxbm+sY0BHNCdQiaXQyKTQ7Y0Sa7LEgEdVz8612SndYSHD26h2dimNmfN4yOUSw7oXIG7C+RmUJtZpDq8Um0ayVRezuxzRVRwk7PpYTApKHakYEXMOI1wBVQI9MSHEfEokKITYtjRR+lDgxU/bsURT4qcPQsyoa+gqxl4EAvF+keVEzR70dAnPUNp1fCN3xbPZwa0LG0ai1XfwV1JdbF+c6PC1rOLrIMxWF120Zfyn7MhHMuaFS+SgLhVy9USshaR9htlj6GJY9n31v2Q5+lWC1NHj0kTOty6uMrfyyWVOQ5M/XONt8sr/xJO8oqOKTq3SgIp9SYWqQowKylS4uXFjko+AUGizRA+CeGfkJCX+O5v/J4oUHJYJFBFC3JV53JItkt1NC3DmsbWCuGdJIZSlwllGOq9AxN4U11AgQEqaGLWiHIJIFaLUZciu0tMtiI32RI3Ct8rAnRmSKP/3JvIQ1AJvApeAzhq0UVASE7MHlZwW4axN/yeznob+ExLKrwQK5eFD++bJo94S0/3ktq0eRKhfxANOmLs8/3dr13pRvSdueaF1kXv7h5q94vvSVoqdwXwRB9AW5QJ0RSV8byWZYWqF03BjaX3CVOFo8kpcWHobtc8buBwdwOd4z1k0inKgmy7IvBEAtlMGcVKHd1BC+gfYWFhHqWJeTQ7KRzsbyGfPkYxm0a7n0EvWUEiWSSXU6Oxy5m//SEe3r9NEwlOnbmI/cMjPLh3A42dxyjlHQWwVnbcPMLG5hZlQqZSCeQzGZpAUK3VqHzAMVm1VKSOLesbO+gNEzixsIBMNotEKotMcRKVCZeQUqMSAeoAOBzQLL1HK3fRONzA8eE+WXiVYh7FfBppFx4cpqgjSnnqJIq1aaSc63LkXM0eRhQgpSWmJ+ITbbpgkiR4z0PSBfN7xM0SxUrrnRlj9Xm+ZU3Nf3ccv4yctwe7MBVb5Y+nTsn8i2E0t6wy0zAUmFUpszE3YZcYf0RtNwIzU9uq64hYdE8zrEVm2vezMivyNU3I8Q0Z5ETilpSZ2m0Bwu7P51neIRtcitDjijRtSsxCNXItaqExWPvLjUeKqSlMeNAEN7aCxVto2pBZq47fxYW7RY7F6CGq+HONNknSce/inydKxq/95u/T2/mGn4S40rXEpXUaa0xfVkGPH8ybowI6COtwYHIB/WWTTaKCmK93wsK3EXOZQOKqIGvAtxpTdyILUUpx0ep9L6AZ6EYtOrUedHCg+740pnUYQAXuoU1YnBm9DCB3qViLug2aAGO/L/3ZuLBaAIa0FMlUVMqgbFT+v8bIyAIW2vN778BKv6OajCXIwAV+6Vbr4zNjQcJZcSKMvDUVgM4rIHFt3qfL6BmLTiESxAo7fULcXeqTd6IFHT6Jgr0TA7J0drYeY9A5oo4hzsJybj636mK5TjGwfq+DVLJLLb0y+TravSQajR1Uch3ks0k0uxn0CegKlFjSONwhIeyaPT9euYupeg0LZy5ge/cQt29+iubBBnKpAdrtJkrFAvGGq6Nru5l36TSy6TQylGUL+qxSLWNqso50Mo2N7V20uwMsnDpN2ZoO2JK5GsoT0yhXJ6QWzq1+QIkta48f4Gh/A4d7u1S4Xi7mUC5kyaLr9YHK5ElUZxcJ6NiiY49CxOnuk7NEqVT68H0LlU8YwGyqvZygd3FJ/oA50JhRGAM6a1lYfiZyt65HEuRjzCOhUlZY1WokzU/4lyUMP9YoySbWG6yz8P5isBjPncipWFTb0niQZbwolW+8rqgk8ELeKg0C7vbKqDUXdpuPKBY/G3s2shZjnIdev7p5mkAWZG4ABbY8ne3iZItL5PChGbN24/jyy4+eSfBi6d6QYq9JO17p4Zi/hwayBlWIEdAEuWRmymkoh+ebBkWHLXKr3EfPgcNk4TPu5iW1fJLEQPf+9d/6g6G1JGghAnR9M+ZAb0XC18wgCsZ2cL+pZqHgSYdqtD/9WTfSIjXXvzEREIEJc5DDR4BOLSdljMjEBW+FsSCPl0iELVGLkrpQRg7XxwFMKx/eTWFU2ljeXbLMI0wnX9JSAhU6yhnUr1OZWgSPKBTOwmCQUwVDanmE01U78kJAXCxeebBuRSM4rNbELoTw7kxIon0LdWqPu4i2JUDNn4W+gHFNnRSB2FlzbJffxd9Ti0otkVr3lbtHv4vjwz3sbD5CYtijqRgu7d6l/Ls7ViZcf8kCAUahkEF9eo4aH3d6Lv61hVqxh3QqgWYvi2G6ikQij+Ggj8PDHVJSXExs/dEypqcmMLewhI2tXdy6/gmODzYw6B3TcybrdXof1wKsN+gjlU6RZelaRTuOdhmdhVIeU5OTyGRz2NjaQbPdx6kzS+QSda7ufrJAySTV6oQZnjrEkEoMHuLoYAP721vY391CqZAhsMumhuj2hyhPzKE+dwbF2iwSqZwoSOKrsK4OpUgVyKR8GQEtRhrrZLaUyBK5Kq0So1bprn8rnQu3qBCPip7RnyJWXpDNPv3eygNPO6QXMl3Sc8xt4xaRp0FTeO0/E3oc42wwWYGhlEWhKAqAY95JZZqxJni5okaode0XG1zF+o7xv+1TVLb5dVgFwwtjES5a/6suWrPHKqPUv+WVJH8/ozJRQ35RLHxHqGiOhT563H7yObIXJH7maghZUPL3IhmkslSBy5SYqAJg8z2UnlXxY0uCn003Fs+kWAWJX//N3w9b6G7oQGzALzeQ9irWIohbbO6WCmiuRsiauLatVtw6UJCzL6saoLbEcj8r/juipwJ1TdIQf264j2aAKWVJW7IxgpRgSkYC8YHEgS4abvXPoDIG65sP2Yl8T35YAGDNCpWN9wFeTU+WzjDuLcmSE6CTHqB8BsJ6Pm6qwVhOaiBgNNTnk1wM11gw4j1mZlTQYvCTn4lRFQjlfdTuM4KVvZthc30CQtTrxfthCFX3x9iSvNKICsjPd0XdLgnFWXQpuomz8A5JuXAF2dXJOSTTGbSOj6j/5eTMPFK5EhVvO7ByQOfW2BoWkcjWkECGirpdpxTnOXB9Mt2Ugnq9RlMP1ja2cOvGJzjYeYJe+4h6mjsA63cdODacu4Fm29UqZUxUyjRFYWtrmwCOelTm8ljb2Ea7O8TSuYvkEnVv0hlmkSvVUa3VpYRZBNRggN2tNRwfrGNnw3V+2UApn0G1mEMmk0C316Mp41Mnz6M0cQLDdE72yQgno9jxsVmkCxmRwbRhgoleFU3WsK7LuDtsnBITzk+ILm7+KE+wJDRx42g9VLg3EQQnxektVXibpg5xoRtfqwULww4iBjVupjAqimz4rXf5CgdG+TqSsGd4QT838Ts+FrUoR71a/OuYyei3Mlqob98jKAXCfUYhCdexKahZ3lTvq4aEjVDEXOLcK3c0tKCKscoLu276N+lN3p4276XxvbCyICdVcVNPnREJQtLxPISwvSGXInrGkhanis6v/wa7Lu1mK9ANpfDZglsc6Hyht82kNOnp9r5uHzhJc7xrUIWwJrGoRUfXm+8o8ETvE9f7FOgC+JgtFqCLx/EELGPC2gIYF1tHhTzL6aiOo2ujVQXfisQ/hTAJ3KTuw7uIg6nvjooyqciLJ8FWoiQBO5L9rAr5vfA5b9H3juyVdryRGKaeEe/rOKAz7k2RBw5kNYZB3xMqom/HO9IIGus+xPdT9y/O7L1OEwfbj3Gwt0Vtf1yheKtxiHQqjXSuiNrkLLnCnduvXKlhau4UsnkHdF20G5uYKA3IXdNCEcncBJJuakCvg8bhLpKpFDqtNvZ3NzE5NYmJyRNYffwEt659TMXpw14T2WwakxMTBHRuGGsyk6TPzp5exKWLFygT85NPPkUykcKsm16QzeHx+ha6/QSWzl8kQHRWYGeYQ6E8idoEAx0rGU7jHGBvex0HO2vY3niM/Z1NlPNi0WUTNMGgUJrE3KnLKNUXMExl2RsQHM6epHlPxwlLtSSiv7PKqyZBsOARmaznGYvnjYBJHEGeIrQtf6gMYcEYTYhiJZe9MZE1ivCkNVoPkeE9Vdi8nJVmx7TfHoAkhi27pd4NXooyqnb0cC8nrrDY3lplNg4+KiPiclX5LH5KnNQTVzbCVVa5GAeI0hErRgv8o5YuafY6rUG8UCxTvfCPKPyx5OuRU3Z1yvH39soTxUqttBXgok32/nTfs5LbJVpDIeqOjGJIwI64ARaXwdwejJEy8Td+07ouZUFOqJKnNDomXQk07pKMEC4RYSxDSwiTFxa1FlTIeeFnR/24zZTyBRu3Gwcs8eJ2Ht0yCkC6/Uqo0WtcGQX7s5UC3JpJCxINxxWw2yO2RePjxUxwBRDhkbtZgU7m/0nyCRGx7B3tKZ2B+y9n6nkiJ01LJJJlEAGcYMCHlboCTr2HC/ZyhlMs6YAstqjCoCDGSofQh2RTqnbH4sA7DEY6vYSgtSlC1bOJWciBPYbotY+x61x7jT2k0gmaBt45PkI6k0UmX0axOol2u4Wjw33MzM6jPnuKiqrd9/qtHdRLQ/QHAzRRJosumUiTO9LF71xS0+FBA0cHu5iem6VkkdWVVdy8/hGO9rfIdVgsZFHM59FutdDqdJDOZFCuFDEzOUXt3Ta3t7C9s4N8OoPpSVfPl8LO/hGVFMwvnubi9n4f3YQDuilUJ+oSoxPtfsgW3f7WY2yvP8LeziZZdLVyHvl8GsfNY2TzVSwsvYDq1CIGyawvOLdCZoTB5ZcMGHKekfiPxuz4QqZtdR2EeFhcqMa1d/9cn8E5ygHBf0Cc5h/DwzxFFngfg9IX8wj/WqjZMF0E6GIlCAoyrGCKh4QlJcsDATR6vrc+NMxhY5hh7JG2nDK38e+he2D35mlAp9ewrSEQK1tP/B5TsFmuRoX+OKCLP0/32V2rMSxSTGV0GqUYyrt7y4zid8GzRbulKQixEjE2SEZjt8GOY7rzwOfd6sHr5u5B6xHhoO/JZBjFCKnOiik+gpmR7yuRiNKnDZ/dHv6N3/6/hlQOIFYYC1t+y2HCbUkwiy2gec0v1ukkuPVHiV6BLg4yaqG5B3tA084jEfeY0RL0c40bSKF38A+PWnIRYoz4e+PZYSHyazUN5rvArNZ9xy5iW5PGm+1ImssPpKujbov1p8veW+YnFzJNUI+SlNHzgh98vPhjV4toyEycoiX7EUv63iGuGPGvixikb8asNCJUaXvmlQURpuIY9bEgBTrVxulk5D+0Pqmn8+5LUvwG6LYa2HiyTOUAlIXY71KXf+euLBSrKFXqlBHZarcwM7dIrkwk0ug0D4D2LmqlBHqDBDqJEpLZKtWldTotAk6XULK9tYlW6xAn5heQL9Wxcn+ZOpV0m/uYqJZQoHZjrgyhSwLDpQG5eXG1SgWNgwZ29vbQbLeQSSYwNVFFpzvAYbODan0GM3Pz1OHEuR/7iTwKlWlyXSaSLutSTpFcl+s42F7F1voq9na2UMrnUSnnUcgn0Tg6Qq5Qw+kLL6LsLDoBOlZSAyUE/rHwp/8WYSk/CsR6ALHfMHeM1r4qrcbca8rHjKUqsY0EVDYycWC/bhNXighv8SiwghUq1QLOxeSKB7ogVhMaBqAWXtphSIHcDWoKIQVO4pTvKg/T36pBOtp3ctB9KB2gpGF74H+JC3lLhkfaOBomj4xnLy3HYMngMqNd1yQXDnG3JxqjZfZ5Whr9TE5H1UiQcJnhtDSxvuXenFEr7jrvhnSz2kTBoLPgBCoGVB7ZQ3NI6ZtO6Zah0loT6dRsUqozGFC+hiuc0eFg1MwRiWEKbua980z1aQSVnJvUADsMYTjhvsjuWrcSdwqppOMo13koLbLM/ewUanefPoUqEok0J/HFaF5Ek5FvBqS9cqCF5sOQjEL1EJIRw6nt2p+RkxVCggRnBtK8NpORyeswYvgpzOFbh1kAM3EGtZB48IE3IYI3wnCmd2MIsdvZcCp8Lag+Dej8DDnvHmWtgpWLaLCekmM4W4aPXDOyDFYo73hXkFq0snZdE2dYBhCkHqCijHACRwit+tf2VlcUAKN2pjAv9QYNvnZvgalFJuuPWwR2z6wg5OPQ2sLw/LgLIVieArSjOg/fVoFYgM5bjO7nfg+t4z2sP35A9WaZtEtEaRK4pjM5mkJQKFRx3DrCMJnC1PQCtdtyp9I82kOyt4NqKY3eII1eogRkygSC7dYRWo19mua9sfEYvV4L8wtnyEK8e+8uHty5hjQ6mKyVyPx2jc1PzM3QtO/1zW2yEKfqEzSxfHNrG42mywAdoFYpIZXOotkZ0DomZ2ap/6ZrU4Z0CcXqDMq1OpIEdEJfgyH2ttdwsPOIJqjvbm1RHV2tUkQ+n8LewQGyhSrOXXqFyibUoovAmSgXHuyeEuuJAJqN5VieVTCM3WMcX1uaYTlgTC7Lo+pqZy2RZYnXc8LP9LlpHqBGpucv1sRHQgT6qIiKKdK8z/mGVHrS7x5hOOzRoE7X/zaZKiLjaGIwRL97jH6/iUSiy+ZTIo9UukRZriyWOxi47/e6SKRdb9Ushk7p6rdlHpq7yCUplZBMFklWumSmXvcQg5RrcO8ma/DzhkPXr3SAQd8lOzUILNIpF3t13oYmBnD9WwfU+jCRyCGVKdG29ekdOvw+DumSaaTTNSSTBW6M7fql9tz9egCySGcrSCZyrCwPGvQ7jukP3Vw1pDNlJFMFKmEh2S9vyrG8Bq0dtB8ZpNKTpFwSKHWbtG4HRO5W/USG3juVLmA4YBVCJVcy0UOns0chh0TCrcttbw4pF0ZwDcrdO3UOCNxJmR4mkMlWkUpXxHvkgE8mdnjLLVh7ij9xRc97MWwsUrMu3X0cE1uj1N2SEkq822NIRbY+riQCXGWz1TIjZQTGetH0EmWU6CLZpUYKgFh03tyXwamesE2mo8pRSlYJFzBj2PC8NC5VEGRxw8FhslA8A/JwTM69MP0PfBq33pRZ1stxX4enrhCOobk1cK1bEAZuX8mQ9lN12VWp8+ystigufH4zsca8W0dvGUvpDd3XxSUhZ0A7JHERFRzRs4gYCxIv8bgkOxTNZmVlnhfiz8sLLpNSThq69ccrEMo+SnkH0Vuvi4O9DWyurWDYayOdHqJ1fIxMJkexsHJ1Eql0DodHDRRLJUzPLCKTK9P+uWnkqeEuKkXX2i6HXqKKRLpIwqh1fEDuz3w2j0ePVwH0sHjqLLXXunnrBlbu30SlkMBEtUgjeXLZDC6cO4tcLo/Vx2tUfvLClWec0o3r127h/upDtDtNVMtFZLJ5ArpsoYL69AzFAwf9ATL5CRoBVK7VkEplfNxg2B9gf8fF6Fax9fgBdjY2UC4VMFmvoFDIYnt3F5l8DeefeQWFiZMYJnOikYta4xV9/gdP36BZGJ4P6F/qwjSGS0Tp80qHOArHAN04l1kUPKN0o7wV8pfUojJAp8AqwK90RBxFP4g/aQyGBvst3IQ/c1aHk1HUMBTD7j7ajWvA4A4qlTYSyQEarRSOWnMolS6zQtW4jlJ5D8ViB71uAo1GCYPkEkrVZzBIldHr7qJz8CnSyXX0k67f6CQG3T2UC3vIFwc0KWP/OIcBLmKi9jx63QM09j9GMfsEpfIAx60EGkfTyJVfQja/iMSwi97xfXQanyCT7+Cok0c6VUCiv4XJiQGQ6qPdSmH/qIh05iyy2QqOG7dRKu6iVOSm63uNNAaD86iWr2A47OLo4DOkUysoVZLYO8gjXXgZ+exZDDs7aDTeQ7GwgQp5OPrYO3B84RKcXkYiOcHJh2SduX0/xFHjYyQGd1GfSGJnP41M7iWUyxcJ/Pb3PkQhvYLJqsMLYLeRRKu/iFr9FSSTrvOQavwtdFvLaOx9gNmpHrLpPvo9YGc/h1TxCgrFOTR2biGDZdTcqEX00Wgk0O4soDr1GhKZGW9kaF/+cTTo3d8Rw0kogVDe0VESiV/7jd8b6tA+/purLNjH6qw8Z0KKDqoWXMx6szE7aw34z8WtQR6MQd9XwCvIcTZlYBsFHctI41CbhKu4QNzXbScWByxcmGwcMgKOdsN8VqeZrefNZAUEA55qxxCAmgww1SKCpiuTkA0z60rIdy7WHAsE0XGNGyVyHxuHUJef+I51D0SeeW1Z5ASDmjdMQz0VvUfs/fiZsdoeXb+AGV/DQBcFtyjQ6XvZd44/T5DRi2XV6Enp6rQp23Jn8zESgy7VlbXbbQKTdDZHUwFcWX/j6BDViRrqUyeQzDjtNomjvQ1kE/soFRydFzBM1TFM5Wm9jcYe9cnM5wpYXllGKjnE2TPnnF6Na9c+w6OVO6hXcygVs2g09lEu5WmiuLPWHj9ZRy6Xxc9++1tYODGPDz74BD/6ydtYX19DMZdDOptHpw8Cump9kp7jNNdCeRqZQhWlahXplNPoNcGIgeb8tz4AACAASURBVK6xu4qNR/ex9eQJSoU8ZucmqX5vfWMT6XwF56+8huLEPOCATvHCREAC75iYjs3GlTO0rkCrlFhlMApeoxl/qkXb65hmQkY0/44VNzpzIy/iNMPeAPmG1GVpVyJyqfkAbwDIsQ4CVbYocU3v10KvdQcZvIOXnm/h/NkCWdm7B6512zEePCwglwGWTh3itS/UUMg76y6J+8vHeO/jAXrJ11GoXkG/s47c4G08c3mAlcd7WHlwhAtn8/ji63UUC31XBYMHj7p4+0NnrT+DfncTE+V7+OqXJjFVdy7oLt796AC3V06gMvlNZFNFDI4/xUz1KubmM3jj7es4PT+DF67UsLBYwnDQQ6uTwO3lFj652kW3ncfc1AG++fVZlAtD9IdJ3F/t4K133QSO58kqqhY/w7e+Wcfk5AS+96dbeLT9HLLZ0zjafg8nZ+/g61+bRaWSJMXr0VoLf/rGITr4MqoTrwFw9aUDJHttHB98iHTiTfzstyexsFjFD9/YwK2V86hXX8b2xkeolD/Cd741i/pEBsNeH9s7bfzgjX0ctl9FbfIF9JyFmBii21xHc/8neOHKIb74hVkM+z2aNHL1xi7e/aCJXn8S9eIefvrbU5ic5ekj+wd9/OBHG9g/egH1uZ8CnIJKNMRYFAe1qIdOuSrQEtXUqZz8tf/x98jr4Pr+aUsoJUyNGbF7jbV1Ai/jc+duBMHPrW4JulYe4v7NhYDsnXV/bO9KLRtg3GKqtz0e49cH3AnlB9ZtSQzibY+olWGtF1qjCgER+oq3auWpcPabbEAvLhTczxE3IIGs1Kaon9mEBHzGqgV5dUWJZWvfle4vDG3dhXHXIx2HgqYwPXeN8ROP2II1JRp0b7F/rSBRd6V3B2jOnwc6zWyKEiIrSnwIPtFKNXSzcSYHQixezrDttY6x/mQFh3tbSCec979P5QCuf2QmW0CtPk3Nk4+bDUxM1VGbmALcrLkBcHywg2K2A9eTuTvIAekq4DRx1+WksY9et0WDTx+s3Ec6OcDSmSX0+glcv3oNm2sPMT1ZQqmYR+PoAKVyHpcunSN318PVJzQP76e/8RUsnT2LGzfv4cc/eRcrK6vIpdzMOecqTSJTLFNxeK/TRi5XpKbOiWwR5UoFaTeBwDsEBtSs2rkunUW38fgR8tk0Tp6coSGsT9Y3kMqWCehc1iVSrtdlKC8Z0WZ1w3V/TQIK6zCqwI5a4FHgCsLC3+pz3Jl8TbSoOqxNKMvQo10mXyd+E6VVn9gkO0X8YagypsCa12WXnxuOnBig39lAu/EWTs/fx2svT+Dhyhqax22cPTuDxnEf3/v+NcyfmMbP/swlHDUP8dlnq5idruHS5QVcvXOMD69OIp19Ft2jZUyVr+PSpRLefOs6+r0hvvMzl1Eqp3Dt6gqmqhM4vTSHtz9YxScfb2PpTBnf+OppbG2tY2NzF0vnnTVewQ/ePMQw/SWkkhV09t/Bc5eOgUQP731wDb/4l17FxYszeOeD29jZauDZKydw+uwC/p9/+inu3F3Ht795CSfnJ/Dhh3cwUa1i6dw83v94Dbfupamf63e+XcFLL9QwRA7/7x+u4drds8im6xi23sBf/oU5DPpHeP+D+ygX8/jCFy5gea2Lf/onR5ic/nn0h9Mcgezv4njnD/GzP9XH66/VqbPPH/1wA299PINqaQnbj/8Yv/yXT6BcHtA+uNj01758CbuHKfzjP3iCbGEJ/V4DbmJku3mMC+eO8XM/dwbLy49w7doyzp6dxYsvnsf3//g6Pnj/Hn7pX/4yFk/V8GdvfuKGhOD118+jN8ziD/7vdVTqvwikT7N3QpKK4jSqMpBpaOAxJcIXQreJ71KvS530za4LBzIUL1LLTqbuuhZT1KmETTP6O14rZxnDan9Bmzf9JH1szvaVFKAzxDxOkJPlGAkRa7wsBKCZP6J+fXsvAnIDdCKXPSB44FKtVGOX3iFqWp65e8Vm31EsU9bAw1XVHpSsJLWU/zmBTmwpFpT03XBPBSQvEHRvTY4oPz6kdkVclpI4YFucjdeggsAJoZ7xRaUh5iai0Jrtft+1U41P9KbgfOv4EGurD9Bs7CObcjGIDikl+UIJ2UKJElEOD5o4ONhG1nX7T2cJ5PrDPlKpPpYWp4FBD6tPdnDY5sxVJwSTrq3dYIBuv4+Dgz3UKnnUazVqEL2/s4tht42pqRrF5Hb395DLZXD+wll0h0OsrD6h6d/f/NrrOHP6FK7duIefvPMBHq8+prZgjnvavSGyhTKK5QoGvR5KNKZnDoOkiyuWI0DntOiDXVcs/hA7ayvYePyYAPPEyWlUKyWsb25RXeDS5VdRnlzwMSNVz6yyI2Tm23xZPrQ07xWQmNSIaseBIOM8bK+L/jv6HeUltv69yeaf6sGOlOHoYnycOqTtmGh1NL08vCfbkKTw0qwpZ2k9Qg7v48Vn9tHpdfDGO3tIJMo4eeIQr786jauf3iNa+/rXLuG992/j02u7mJ0p4qtfOYs2avjxuy5udhKp7m28/EIC6WwGP/zhp7h88SReePEkvv/GfTxZr6Gc6dHv61N5/NkPPsFPf/s5nD9fw5tvfoK19UMMhklsbAJ7rQXMnvwGhr1DVHNX8Y2vn8F7H67i1u0dvP7KWQyGLbz9/h1KlHr2chrf+vqz+PGP72BjZx8/9xe/iu//6V3ce1hAOQ984ZUkTpyo43s/eAQMsnjxhQqK+R2cOXMSH3zWx/Xbiygma8gm3sIv/tI8PvzgM7z17jrKxQy+850LmJiexz/8J48xMfkL6A9OkFwf9rZwvPN9fOnVATKpTTxzcQHX77Tw1sdTqFXPY/vRP8NPf3MKn169irsrO5ispfGtb5zChUvP4n/9e++iXDyBF56bwNbOET74aAOXL9exsJDBD773HsVE52YH+IV/8RXcvbWHP/reNfz0X/gilh+s4Ob1DVRqBXzxi7N45dVn8Y9+9w6yxX8BSF/AYOAU9LE2vPEocTKMNZ6ULpQqE7/6t/9Pchg4Ium54LsUahLjuIQTbd9iQIGJONR/xcEtCOKgGQZmY4AcnUbAwlutOyeMxrq6NAHExt4UtYWhqDZfrFDfPV8/E8uNrM1xabNSS6b44IFQXpJS/RVhVVgToHHyjnfVqalNWU5arR8VBgTWEsvyB+NNUSm7jBVykkJPSSYa33tKCYX0/SRsEze09rBU17QCuZY7sNLPPnZdmwVD69ZUTXyclqX3tUAXF8r+fTV+JG5oAu9Bn9L+1x6toH20j5yLW/faSLnWW7kSMoUSZV3u7x+SBeZG6zQbTeoh6jS7+ZOT+MoXX0an2cb7H13D+s4+xQ7c/9wYHNdK7OCggXQauLA0j/NnT2OyPoV8LkuTyiulMk0idwXkx8ctVOsVHB43KUbnCrm/9tXXcGpxHh9/ehM/fus9rD1+gnKxQPHr43YX2f+vsPdskjS70sOe9FlpKsubrvZm2k93zwAQQGA5cAuSCK4ABRlcSl8UIYV+hCjFSgrpgyhFUFqJMowQJZJiMBTiSrskd7HAAgsMMIMdADMYjJ/p7mlTbcpnZWWl94rj7r3vWzWr3sBOd1Xma+495zznPMfcfIkjT3KyZmYXUZxexghpFMolZKnp21W+TZi6JKCrbT/DzuYGe8krywvcxkDFLslsAecv30GZgC5TUOczPNjJCaawGIG8sCwGaYeIngbsQwhYVmyk3pSIeqBf0c+GbImHNtM9y2/bhBOrzBRSUwsC4yCndKVV44byJdeRL0TBm/4tFYVSrUeSPMK49xyl1K9x53oTzV4Wv/mYql5nMF9+iDs3gY8+vIvNjV02vpWZLB48foa5SgXzM/P4yS+28P6n0yhk5rFYfoLbd2bx3ke7ePSghds3lnH16jx+9PN9dAY3kR3Xcf70Y5w4mcarP3kX3/zGTZw9m0P9oMly2u9P8NZbG3jroxSK5TtIjp7iztUOZuZK+OFre+j0ziExSWPY38Jk9BQXz07w29+8iN5ghH/9r97B1FQOf+PbX8b3fryBRvcGUuMWrl/cwclTBfzgx7todE5i1NvDycVt/PVvXMB799r44MEJZDGLTv3H+O7vVHD2zDQ+vLvOc1QvXjiNn72xiZ/+KoMTa9/BZLyEEdMuXbTrj9Dv3MNs8SG++52zeLjewhvvLKNSuY3azn0Mew+QwkPcvFnCudN5XL18Em++u4c//sE2FmfPoVAYoDtMot6cQ4ocz+4DlMtb+PznV3HqJLXmzOL/+oP3cX+9gHxhDpPeE9y6XsC5c3lcuXoSH9+v4Y++V8PSyb+NZPIUEgR0Njg/5iiHmBK3QxaLMM4QFvynv0/UpU5C0ShBKn6ookYiN0roGf1kIEY8rI+G9O/8URkx5SflW8OlKYJ8SwBN/m7HtXCGULHAKhqtytcMr1NWA5nYG9ppAnzdgL48ohyhEbDPWTELjxPUOq6Yw+m4YqVc+Lp6YriWk4htCYtlfMJMlVTtjxtPdDSX6EDYtTPoZ8J8Ha21TQcPlN/mz7mSBJcHsWKQIITU7/nZk7KgFv0ZJWyOtwTalgs6GskZoLno0QylM7jeSDkQ1SIcbYDgirZadQc7W08w6rWQ1R46Pg0gRVNGKjzg+KC2j2Gvi1SShidnuKKRoqh8ZoSzJxfQ7w+wU+tgRJVuSS0qpxwxnb/I99jE3HQGn3/pGk6fXEUuk0YmncbMDE0xmeHv9Hp9dDod7O/XsbtLU0/6OHN2jedbfvjRfbz55rvYeL7BRSv94Qid3hCpbB7JDFWrpTG3uIpiaYFzF4ViGbkcFZSIvhAwU8FNY38DB3sbDOwUYawsLXD15V51n4tkTl+6hpmlM0jnphmwj7Tj+hAoIKA1ULKwO+hbY9EP5Mg7LdH+OqmQtMKQqIwaiHogPGYepIvIhEXw+u7z2+5EC7mQjNG2afXea/RkZgB0aq4c5W06L/XzQ0z6myin38KdG4eo99L4zUdzSCXmsVB+iJduAh++/wnWn27hO9+5hbW1MrZ29lEuTCGTKuBHrz/Fh5/mUSmWcOXsEPNLRfzop9vIpNdw9fwAV68V8eev7aM5uInMpI4Lpx7h1MkMXv3pu/jG129jYTGLH/zwA9CJUDcuz+HSlbP4/qsb2NyZxXTuEH/1ryzhk09r+OD+LOaXv4R+v41u/Vc4u/oM3/5r51Ao5vDDVx/g7berOLVWxje/eQvf/8kG6u1rDHQ3Lu3h5JkCvv9qA4n0l5EY9TE79RZe+UoRH9xt4eMHJ5BJzKC+9wP8zb9exM0bq1h/vs1O3vLiIn7w6mP88p0iTp36WxhNZjHiNoYE0hhiMtpDDq/hm19L4+HTJn7x3gIq0y+jc7CB8egxUuP7+MLn53B6LYWTKxX89I3n+LPX+lg9+S20O0kZk8eHIW9j1L2HmcoWvvpXT2NhjrILWfyL//td7OytolxZQb/9Kb74uRmcP5fD6loFb73zHN/7UQurZ/8uUgkCOsp7WptDdLiAWCoKjo6yCWbEXET3936fRoAdHxq6n47kFAO5rFKLVKZLahW05dupB8dFe/b9MEoLk9BiXLXakYY7a/4o7kEeQe4gUjsOzDhKDChS9x5Mcah3aKB4zOfo88dFf2LQBaT5vjzDUqorozASIrJ+lu/n2wriEZa9RxjtRSIrK+5RQHXRp1WPWj7OdtblQQzEgkkq4TsHswx9vlSek6M9rdg0Oiue7xTfQdYlTpe5dVeh4t/LRbV9TlaEZJYKUXa3nqO68wyJSV+AbjziEVvUf5MvzXBtXf1gH3Mzc1g5cZajKLpmt9NC+3AL6UmLk/a50gKminRmXZrLyzvNQ2mVGQ+xu7mOfLKL2zcu4NTaIrI8xzKD6ekK59OSKZJHGjJO3UNy1OZwNOZjgfrDAWoHDWw+28Pu1h5arRaqtQPUDpoMdv0BtRWkMbdCbQ+z6I8SyJfKyOZyXDXHCjoeo3mwi8PaJmq7G9h+/oRPNF9aWkC5VEJtv4ZxKoOTZ1/A7PJpZAuzTINFKvn19ASJolTWw+khwWQTyzv7fRJ5FDU4Vmplgxyi2P76tgDFJ9WDsJDJhkPI6Q4iZurYmielAG0OmadVg7pRvYHIk0R08q6ScHaRoTpLfnD0COP+FqYmb+HFazWK7/DLtzqYTKaxtlLHrRvT+PCD+0ilgK999RreffcBXn/jIU6uzXJEdtBK4Ic/fsI24gsvncDWbh+f3K9gurCGtaWnePFWHq/96hk2tmdQzA5x6/oQM9NJvP76B/j6129jMBrgX/6/HyCXm8Haag9/46/dwa9+s4NP7jVxajWNa9dO40c/20Uy8wXpWR58hBOLG/jmK6dZvt745To+utfFZDSDkycS+NrXLuL1XzzG+vMyCpkJ7txKYHZhGj/5+Rip3G9hMu5hdupNfPUrBXxwt4lPHqwil64gM/kL/Lu/ew7vv/cxfvjnd1GZzuG7330J2cIC/tm/3MTc3HcxHi9oDxxNuRtiPNhHbvwGvvX1FB4+PcSb785gunwRm49+iGvXknj8+DGq9QEq0yN859tXcfLUJfyjf/IxCpVvYDAogcYatOufIjf1Aebm+vjg/XXkslM4cxr423/nr+Cd3zzD9//0Q1y/dQWbm9vY322jWBjjG799HtdfvIb/85/fRbrwbSB5juU9bElzLJhLSXnm77Podxa3//j36Zie4CgVm9Ai3Jj+T6cMmHeeSCKlo6vYSzMKXgcz+hIR9f4DWx/NtwX5M51AwhGKKadqIb8AKa8Nk9bcoItClPKkfGFYYMEKoVFafBHCCPG4HGAIqKQ80UHWCvpuIoREdfEDCQ3UHW0Xp38VZI7bIP9Mosq8xEYruofzxQWaDNQ2ibB5Ur3yIOw34DJAjQOWAVVIN/Jax8Y1iYE8mns0g3Yc/WnRoOypvJN59fIjmojSxc7GU1R3nyGVHCKTEW+TCjtoov9UaRq94QiNwwMsLa5gcfk0ktkp/m63echTUaayQwxJSbIzyOQq3Ms0pmq29iE/c7/TQr26gbliEi9eO4/VlXlkU0nksjkGuqkinV0nAGBG2u+EzqtJptkHHg9GfIRPo9nC4WEbBwctHOzXme5M5IrojpI4bPc535bKZbnTSbyiEQNdfX+Do0saME3VZ4sLFNEVUa/XkUjncOL0BT6XLs9Al3Jj4bT7SNVUmZKgkpbX2ArJdByWgZyJkOyR7KOp+5FUqjl1po9OL13of6SnVjUkkpcOwU7nUEUcPu88+no3ca/UwGjLj/T1yhp6PU4wu8FjC3koOuXo9jFu/RrnTz7GjWt5PF7fQrc9walTsxgOE3j953dx7tw8vv7KRTx9toWP7+5iYb6EF2+cxNPNJn7053dx5vQSbty4iDfePECteRWJSQmZyTv48hcTSGa6uHvvOebK0zh7dhnvf7iB9957hq999TKuXlnCb35zH61OD+fOz2Fpfgl/8v13cVDv4Btfu4nOcAo/+8UE0+WX0K5/jJdvVPGVL5WRL6Tw8zfu4pP7NQwxjYMqvecAr3zlNNOr773/CDPlMs6fX8UH95q49/gUijNfBIYNVPIU0eXw0b1D3H24hkymgsz4Dfx7f+csnj1fx7vvbfLknS984QxGiWn8sz/YwuzCv4PxiEbpUWM2dR7SUIYaf+9b30hgff0Qb75DA8nPoV79Hv6Df/867t29h08fHyDPucI19PsF/MEfrmOqdB65DA1dT6Cxf4B/64s53LmzgFd/8j6GkxwW5yd48dYFvP76fbz37gP8h//Rd7C1uYW7n2wjlwduvrjCz/xH/3oLpbnfwSR9GmM9bFlsPcmqnWygjk9gqEM7FnYCsBb/vf/h/xEnSHWPS3v1y9yxr3/kDDXl5BNAyuUCokAnnrpM3xd3UaIXp1iRqsEQTijFRcLqvubov0hUp6AXftPmrkUMs1YtHhcRhgY4/E4E3PT5CTipv1CCpyhVZ5RPPMIJjUj0Df2/ONKMVVYa8Nh/5fpHB99G82ZH837xe0qlnv9cZKJLENFFwV/NfOz3R64d5G9EEP2cwBDoo2trDpA8l4gwvzWDFZ0Avr2xzjMnqVGclimVSiKbm8JonJBG8U4XnU6LDzidW1xjSpPWqtPYRyk7wNpSBY3OCLU2ME7mBehGffQ6DY7N2o1DNGvbWJ2fws0rZ7G4UEE6lUJhqsBAR4eq2h+h7zRWVzpfcJ/4f221SErkR8sxHkwwHAz5CJ/uYIRme4BGq4/uAGh1+2i2e+gMJugNhzz262B/C7W9TWw8X+cCmoX5eR5S3Wy2kMzksHLyPKbnTyBfnOOINjZy3FVTOvkJ9Nb2Pa4H/3//ju6zRX7iBZtcmgMa7nv0ez7e8jKrUaE1L8fGXom8WwO6Mi4hzWqS4pj8QOaIBSLaUxF7Muli0L6H3ORX+PIXJ7h8WRrEa7UJfvraJu592sfcXAYvXsvipdvLyGbpRIkUnj1r4qd/cQ/Vagdf/tJV9MdZ/PLtFKZmqOQ9j+7hmzi38gC//fVlTBWGGI1S+PRRBz96tYpuZxaVYg2/9ZVpXLs6j+Ggj3YriZ+/sYH3P9zF4mIWr7xyHa+9sYFa4ybKxfMYtt/BN14Z4HMvl9AbNHDY6GCCDA7rKfzkZxt49ryP1cUxfufblzFVHPLc23uPW/jhTxvIFL6OQuECJr09TGXexBdeTuDTxy08eXYOydQC9nd/jM/fGeLWi9OYLmcwHiaxvd3BW+/WcffpKpZPfAuTMTmC5LTReg8xHu0jPfwLfOVLwLPnB3jvEzpL8QqePv4TfP72ENcuF7GyOM2D0Xf2uviTP3uKZvs8posTXLuWQPWggXd/s4/lJeDGC1m8+OIqkpk+N8b/+p1dvPbzKtqtAW69WMbN63M4caLCU4QO6kN87wePUG1cxfzK1zBJViRlFhxUHQ9KzH6HPw+jPtOJxH/yP8rBq4pJru+FP6AHgsqHLbgTik7nPUeoS+phkhsfpULNu+T7OEWMfo79dv4ueWb2UEGEF+YZAiCKv7z9Ozyx1hrYHWcbc1vDiC0Ofm6MkBpklzpQSjCsPA3B6jjAC68dBaygajSoFI1HwBGKyV4moAONzZT11ifQyMlbbqUjgzyiAyU3fk6b6BWMzfOPR5oWCUQphaPwHhW+AJwdcyDvT0aqeVjFzuZTtJs15Kg6BEMGOpqIQr04+XxJThOYjLG6dhbl2WWeFEFePB3Qema5iDNrS3i+c4jne22MExkPdBTRTeh0gwN0DvdwZrWCG5fPYnamxPeYKhRRqVR4nqbfZ8mnSVTtD5V070TPzcyB9p0yhSgOHn2PWneGQ5lzOhxNuMig0xuj1Rlhd28XO1ubeP70CR4/fMiDpkulErKFHOcGkc5i4cQZBjqalynt0OEfpfAsB2qDfIIPWQrPiYvLl4ZXiuc5lOWxalzTvcBxZafmLylq8VblaPGIesABd+3fySI7dbW0KC2wB2Ih1IGWB+RnMadJlYAzfoM6Oo0PkMInmJ/r8VFPjVYatcM55AvnMRp1Meg8wsJsG6XiCMNBEvu1NJqdHDtExWIHgxFlrq6gNHeb13/UeYZu/W3MzdZQLoGbzKsHGfTH5zjyaR8+xnh0FysrRAWO5X4HJWRSsxgMtjFdmeCgPoXp+S8glSqisf8hpnKPMVOh5xtK/cIkhf4wjb39LJK5JfQ6VVRKDcxME30+wU4tgVHiImaouTpRwri3j1b9V8ikt9AbTmGqeAf5/Cqah4/R79xFoVDF/EwSw+EEe9UEBpOTyJWvoVA4iTGPJqH9T/O2jMc1tOtvI514isEghVT+BgrlC2gdrmPQ+gRTuW0G7MkQ2NsfoTE4gbm5G+gcPuGm9eEkjXHiBBdWtQ4e4ORJIJPtotdPYXMnjanCZZ4S02o8Qi6zicWFLK/1fm2IRnsBc6tfRjK9yvPQkhQ0cYrMs1RmY83hCm2u2SdzuCNA91nUXVKBy/nanIcyL1w70BiYNDrhsl76d3Qif3hzB6oarYSepU1DIbCz42kY8YI+vhAo42huxto+E0YU8pS+Py98Z3sG99+Y8rrPBpQqXy+gLvme2mMY9y5Cs3RcBPlZz612VagbjdTt+zaUVssvA3rHD0OyKMnygfEsTHhfJzyuQEYa7t3QaqUOoo6KmrJYC0dcAO2Z/bt7L9w1tNvajoc86Jim+dNoJmoU53FLBBhjIDdVRKE4g4N6Hbl8DifWzvPUEYrYMB5g1K3j8tlFrC7N4dGzKjaqHYx4Xl4SYzq0td3gQgWq6uy1qrh0egnXXjiNcnmKga5YLDPQpdIZzs36PQ5YCc4lilM2Go+4Wpk+n06mMBoPmSKVYis/jJsadWlYAhPcTCNSRTMlJMlQjtBotrGztYftrR1U96todds8GaU7nKA0t4LC7DLyZYroCNDDlJo2Rzq2xUfIJqOftWdeLn1MbToQYS/UaQqNh9NjS1uEUaSL0U3rosAsz2+5NoWzmONpjEecFRAP3zw7f31tTxd2X3/sqp3HPe7vSoz7vGc8PzZZQDJFI7lkXNdk3EIiIeccIpFDOlmQg5CHXdlrmqxDFbNIITkacV/aEC12O9hOUkSULiKdzLEcDoZNjBM9eRaSg1QWKXK4hj2WP+rrpM9To31y1Mdo1AQS9Hx0fyqcopmP5DDlkM7kWc4moy6SkKOnJokMj/FKJIosp0kabzZqYDTuIZnI8Lsl6Fkw4vFhY3p/lj1yYDNIUbSUyskkE3ZYiLZMaaMtRakNjIc9HniQTJeA5BTfA6MOBsMGxom+VuhnkMxSlXIak2GXT/3g62fyrAODAUWnXR1CT/akgHS6CBq6T0dmDYeHlPm2eUlIpwtIpKi6WElrWldOQUXHTnob6w8eiDJSIbuUQOL3/uEfujF1Ea+cKwkpr0E+jJhcL2BCT8qmSIWljJaiDaJ1ozloIoxxxaHv+KN9wsMcPH2VtHAxTJQHihSCYxzNIwoajBGzqMyr9NGoaS4NyAAAIABJREFUgw0xD1KNUpRh87oZfobzwOLEn8muHo/aPuvZo16K94AlTvDGwL7P96achPq1Eg0Hfq4CB9/fqrKDIpHwucI1cy0BNhItpDxtkGxAV4bvE3Vo4pNTTBYCGoxei1olOJJjaeF5fns7z7G/u4lUYsTl/hj2sb+/i3avj/nFFRTKFRw2mpiZncOJUxeQzs/I8TejLjBs4sbFVcxVSrj/eBc79T5HdHQPOvaHaFGiB1v1fYy6B7h8YRUvXDjFk1AyqRTK5WmUSjRvLy1r6/DNQhsXZ7AOkLKSg5NKpbnqczQcMNjxv3kKir4vjXyjGUg8TFcH6bqom+c/CKhS1Efn6bW62Nvbx7OtHezU2+jR/MX8DEZ0pp5VBPOjkPcfjPmyO2q+0+Q0BL24rFmvmzB+tm+WB9MCE12HuPyKnTS62rQrdKniYGf9r0IFy7gvjeYjeGi9tTFq/jOBzrJ5E6Q06hzxZOSUm5RC9kmqVgfaaUPCJTMb5eR2iw41j6P2i8GMZMFOAOFaAaG5eOn5RBKhTSkCof1gG5IYIzWW1q0RGWo7CFp7w7i3liaJ8L3HmCTlPE9+Y30eOYhaqh5kJqTcm0ac8b30FG16T04upWTwsvQSah04tzeRo0VrqkPFeY20V5q3Qq7L3/PTKkXStArWhlDQu1JxDzkNqVGSo4ch969KNR5RmgScVA3J6EEDH5TWp3QYvZOMyRa84CHW6sizRJCDQflCtg1pDVGO758UmjvKcbBWaDGjs8O/9z/9kSuRkAU2RRbhI69GZujpeG3m0EVRuUVB3SePsAk+OVl9/aPVXOSZW9myClKE6WQDawloUzKiMq28WSsG9UHjBtt5mmGUERhrXhT9XTiP0xl7XnBfSh2mBGUv+BTD4I8AdxipheAej5qO9ZiDCPIoQPo9sajO3dz68PT7bp8Cj9/qJc3gMlA7qRKACSNQ9WnUJ9d2BMvTkZEIbFho4ML3MpPj7605YJuWI5bWIMDnDycTni9Jh6HW9wnohqxSPLZpbw+DgYDEYDxGvlDGqfMvYOnEWSTTBe75HNHEE7Rx59ppznHdfbSN3TqdPEBABy5A6XVa3HxOQJccNnH98ilcPLeGfD6DdDrN1ZalYolBS9YiZqj1n+JVy5lyPDxBN0VmmE4Y6GiupUXcTkZMM1gHjBXRqfgUXdD/RiSjMre10+1it9bA870WtusjdIYEdGKsxDHTIiEzBwEQSGuOVU2GKQPPantBDnlwc/Sk4Y/3WW1DGK0LgSjjBEWneMG87OjaMaWowGsmRiZe2BKH0zm19SFWuev02gahK9vmno0/oDXhdnCxcc3a2sAOAiuxzu8NWh5MsOWZdGC9rp0476onSklbDZ4Uv2hZkLUCsf6xy+xAViREwM9XmeppAPp5DjTtq7xtysmEBX881JnWztgzSyPJNBg+Wo3vlJTDnB0ZJPd1syjtwGx3ckhgss1qq50g06sEosVZss9SgefoaylMpJ/bD5mjkxMXXE5V5k/aTF/v7IhuM+aM1NmyNi/uT5a9FZYkGE3Hy3wU6OSGXqYTv8fn0clLJu0LNgnEDPAx0RmFuRROGj1gQsuX0utQSbgY0WA8FOctaF6bj+YM6AyErMkvYtAtOtSdk8GtPo8UB5owurDrRbzaoApN7K4sCtMA5PmIzka8BRcx2Qy1IGIN7x/eOw4i8YiT1ZMPpI15riGVE9gguZ5Fy2ooYlGX4oh7pyPRm0ldxIOPgo89p38Xv0Zh5G/vHQf30EGwGnADRn1qFVwRYd7WyQStxgH3lNWrNK6pzlFdPpdGdZdGgWXQatOcvBFWTp3B6Ys3UZlf5R46MhkUseXRws0rJ3l80adPqqhTMQoBHcCFKIMuTY3vonWwh3yyh5vXzuL8mTWeYZnJpFEsFlEoELViCmUWPkB4JVbE+FsuVBCQ3pEn4lDfXuwYoygYjrhlgj5P8knsiTiQ5AuLboxHIx4j1ukPsV3r4dFmC7UWecPi5ToGT/ef762IFI1ERV7MW+a9CmXGyXo0Tyx7KwbXoj1pyg+9HZmqZM6jYxA4KPERkv5VGQg/CYlvHbdTHFp4CLZllv+qU8nUsNoVqwuw92IwlAvwpdWDZ3PpwFV+HLvNkZsaSFtBndgARzVF2iboH0JpR27MN5HYVcYsmv46R1t/JFNd9IE1UjGAtZwvg2pgKxRmos9tb+7WwErpvT0TW6tsjw66EJsnAMFboIdkc2QWDvCg9XYL6W8tTpfQR77Qznvd3pZwWaN+UXdBq9ZF60h/PKipLycyHOtP5mvyaToeY8RvoPcQh4WB8T+niM6AjMBOS/JNSOw4+6NeP3m8Er6KxyMPzv1GQcRmD2dCap6tUR6hoIcRAlVSuucKelWZJpAY2714CCzxxQjvH0qD+NOkNJFie1FaoyaC6Na2iyJLE76jIbN/JgF3P+7M00NHB+WGm86vxp4NGcx4pefRYcpHo0clmmMeMa2Ro10DYxgBH1VI52nr4YiytaKNzrMNDG3o5VsEG6H9TNHVILo9YqFQo8cGb8Rl9tQ/16pXXTFKJp3A7vYu8vkpNJttIJXGmYtXceLsNRQr82q0kzxEOTGs4dxaBclUFtu1AbqjnFCXlCloH2LQbWHYb6Nd30NlCrhz8yI3i2czWW7mpkKQXDbL9CNR8GKklB50AuSjPFub0C+RNZU1YwB3XqAxFEL3S/Sn1Jmd76d6T98ZjYYYUF6xN8LOQQ8PN1vYb5Hc2gkIJL/2UH6EmvwkzIP6yTwWfRkw2bdVi/0bBnSQHaQcdVTko26AgrWJKKCyZ660FwOAFWcHoCwXiEZzKhKhqqqe6/3c+4Z6ZCkUa6fwxlOuJySdZxpsheyaHmnjTmqo48c7sD5HZHIdgh3bW/aYZbW85Bx5xSPpHr+zTvt0Zz8b3lj/XFpF8ET2SCI9fQy9tC8mYnCx1pTgpBjZLnOszWEScxBp+5CogH8udSPiQoS44Rwsjmpl723SFDEyEo36JCvvIt/HDoo+Sl+yMxawUqETZ6k3vsZ/9g//cBIqYhzQzGOPIykzrQxy0pnuDC7xq25LVaBMuAlcuOHWMkv6e5Uz563FjuRxzodNN3eLIcBK4GNg6wDXVQt6gZLH0GcNojWXpFSahr1WdfUiYKYeo53Ee1QJonyxM/ouX2ZVqcF6MaBHT3K3MWjeYMo72DqHUZYJod0rvn9Hojn1cGQdVPl4IoUKkVFPrh8rqL4L1iQEWJHZqLGINDUbTGr0Y8pohpKbsuka4z62nj3Cs/X7GHQO0W0dojJd5FzEfrXGQNdoNpFIZ3D+6i2snbnGU1IkT5zAoNdGclTH6ZUyEoksdutj9CeUkJcCjl63iVG/yQeztg73sDSTx8svvoC1E9S/k+GjeMplSvADrWYDw8GAq71oP2iAATsL5rErfeTppWhOyQ0/jyKgy/tJbkqLtpQEET/AtzHQ9JZ+t8tVmnv1AUd0+80x1aAaRrgo0psjlhT9ve2JGSqtFTsmkgmDqjBiN0gwBzU0XqGD7ExbQKdKt6GyLiRXGkSEJp7tiz68yKqwRFZAFZezo/DgqTOJUixS80VZ9G40y9FANR7JHXePo07sMRS/GeJAL0RGjkaK8p6Wn/Rv4eKa4GSVuOMun/Y7xGMZDbXMOXWXVJdc/xM5yT3YZHNEJFoK5pHqO8nJLxb4e7smsqH5vFC2lYoWcPJxcgQ3bHPU7thryNtZqsD65Ex2JKd3XCuWKYGngi0yUZDVNeH3C4EuDONDYY/fhAWHow0po/YOq/bZ2LTpoCCC5YzOqSUgPAbovGA51DOfgB/Xeoeo146VSvNkccNu++0NfBhlBQIW81j58wZ0egBqGKly6M50TLTMNa54xgqGBiH+9/gzemdCzUrQxBt6RnLtsK/OBNQbMruXfC7+eXfn4+yFow9l770CmCz491AtilzFfqb/NWHSwgBWcl1z8dLkA5KrIUGeYNjvYvv5Izxfv49e64AjsIX5WczPzqLdauPwsIH9Wg2FUhEXrt7EwokLQCqH0XDIdM5w0EYpN8K5tSX0uiNsVjsYIsu5Mkqy95i2bKHbrqNZr+LEUgWfv3MNqytLnJ8j+rIwNcUFJQe1KjpdqiCjfFuKf0+jjSh3R54i/5cOj+TJKbJWbk5rrHDL2AvjDlxkpB6w5ducd6vrStQlFed0mbrs4uGGRHQ0TizuZTunhZ1PX+1pRlIAOahEC5FNAuuYbEWdlzAPHXV+oySUAzx1diWwlYjOLGfIALAkRFBWLa3SwFF590Y0/nODApYrpTIdELNqW1GW6k/QGmF6Hso5X8/Jq9YFqKGLAkO0oM7e38DbKM8IDuk/nBuiLVVxpQwj6BCczXSZM+AYw/jYQd1Xo5aD0zrVhgoih86w7GbYfiROeGS91Tnhn8tCuevI2hwTyfHHLJXlW2QM+iVw8ikjjYNVZqJ0bfgs5kCEtpqLhNSxcAEAVV1KgYIep2IUZEAxxAWAL8QVPBK7GZfrNsqoRipk4Z4QMdcUmhrQ0Q+s+jIUdPMYWGAslKMqbHdAqRqVAJXDjQqFU14yqtFHvTeLbDTMZ+bSb278dIbPGnocglfEi4lHOra+GiGYQoXfCd8n4jSpTMWBMlTKAMojehM6BFH6wn9MPiNAFRozM5by+6j3d5xyHrcf8WeO7IMe2t5pNfjYmr3NJ6jtbWDQb2J5cR7nz51Dr9vH3U/u4umzp1hZXcb12y9iZnEFT59t49nTTWTzWczNFnHh1Am8cO4sHj9+hg/uPsDM/ALWTp7gc+BajSY6rRZajQbazQbOnlrG525fw+IiHeJK/Xk5TOWncHhQx4NPP8VBfQ/ZqRQf2UMjjIjazGSyyKRTWlUplZYEsinOyRH4qcIaBU2NW6wgStMFzc9UlEVl4/RH8sg+F8bgR0A3osbzEbaqHXy60UStRbqg3m9gjJ2j6I40UUciUpzioxwhhIIoIZDT4/bUZCzuaIlRUamxaM6cLJuHGwM6ocDVc2eEDV1sX4xynFwfsUX6sE7mnHBrxaEae7YFrpAl5mQFtw8juc+K6qLOtQBD+Nno2ziVctGmra9zcJRpCtfd1tnlxlR+xG+QO/hjvhRclDaOXEdrIthOawELazg7ZuJwRu2NvYtBa5h+kSsbiIf3sWtwHBAAnXM2WL4sv6vBirM3YnOMKQvpUrlhMNM3cD74d1oIFDV2hr3Bu/3e//xHAnQiVRHviqv4gtJhWWuluLQklhtpNWmp93X5MyrqYCXWiiuKyqigzCI6WwTzNERGfQ8eTzyhUl3j+sU95GtSJesRTyN4W4fkRzLdke3xVKb+mN9XnTT6ezhKhn8nsXl0XfXfYeQbCqoJZ6ggUa/QXy7qXbkV1e0xgVDOXx8j3CP7fhg9hdGZXFG5eZahqMHz9K4plC83l/VWYQ/ojtD4uHc0qsZ/wdFYIrxGL9gFgXqtyrm5w/1NbD59yHMuT59a5SNxWs0O3n3nPWxtbeLs2VM4c+4kcsU8njzdwrNnu5gq5LC4OIMvvvwSbt+4hbd+/Q7e+OUvsXZmDZcunUO/18Pmxg7azR4flDkajfDChTN4+dZVzM1NI5VNcV9eYaqE5CSLux/exc9++lMG1kw2ielKAbNzFczOVFCulFAsFVCYyiM3lUc2m2MgFbBL6oxMGUll0Z+jPh0joL6sGjlzIoiW4r3jeZwjDIdDnq5C0emDjQZqbcqBUzGK182IQVYnU5bdwI4nPzjGgvcrZo2PM+omlVFjFUZVcg9nF9SAWquIUJAa0Ym90qRLDBy0KMLkwlWUxr28GC0WBRefyJfgzadH7PlsULzogDy30YxxvXHPEmmdsCKH0HmWdxHzGbZZHB/V8DOoY8CfZyA2B9PbtCP7EeQynbOhusXmip1FpYdDp4WXxc+DtPiTgU6ZlWgpvkZ02gNq5fsRe2X51ogVNAbI09W2JvZfV5WpVa3ydbUvERbJ30BW5rMGNyuQWd2GPY+yE9TS4H70X/wv/8oTvq7qx3ufbOytutHoDc3JCR0lk6WdMoiEMHgLRSUJCFJ6PtyVIzkpBXGVTOb0uCpAuZ48qBZ1aAQYBwK6vg2ANkBx31XXw54j8F8VJK0qx++YvIeez8ejvySMd95ToGxHgEsJOddbxGFskKfQYctu8RUs4s506DUb8MRkSpMtssChITIj5mgy1SGjE4j6ZRrYDJ1SlEc8WQV0icYlNxUax1Dwja61ezCw6kuZ92gAG7uxywMQrXFQ3UXrsIp6dRPPnzxAIZfChfNnsLy0iHr9EG/+6m0cHNRx+swanRKJ+mEdh/UmWq0BR2TLK7P4t3/nb+L2i7fxkx+/ip+99hqKdN7cTAWdNo0M62FqqoRyqcL5uKuXz+POrSuYnaEDUVPIT+UZ6DLpHPc37e/V8PD+I6w/XMfm1iaqtT00m00Mhj1kcglMzxYxNz/DpzrPzFZQmS6jXCojn8/z9SjCo7Uj+ZS+OqE8qTGdfufA3kX3FtWp4RzRcGgaHTbkiO7RVgv1bhKjiTaNkxYpMLqoylUiqjG3fQgcD6O0BV8kc+QKCwJn1hlvxyRYUYvouBhs0WKWKaOLVFh9gYMaQfdzNXGeg1NQDgAkTpfpdwUsFSBC795aggIf0OyLfkWxS9dWnWexMNqDqqmLY0EvGpgF6ugLfdxqsqdsQYNvo2C/X58ztEV+VaOgac6M6I5qjtGF5jjwk0SjLlNtstsSLFjZv18cmV3r0xNe/w20jYL0smHO2BFaUfP9/Hul71zdg1Uoi1HgJ6WMvIMgbgem1gj6ru/NFrZQo8rjWqAkKhIdiv3e9t2dvEJX+i//138jX1Ewc5FAQIuohLhmRfJapWLRlwbT/jmab2w5Hkt+y1bSzEi2/VauYmOFzKHhnj1NpAe0ilFq8VFb9Fw8vUMBI4zw+H3kA7wgVr5vAiZAIPci7z4EH66Gi4iyHkTLlUs+7I7SKFZW7DPR9HuXWwz6huzSHtDM8/bi70HU7ue9PRGAQFVCT1J7Hm0Is3sve3LLTahHK86B0wUtyzVP0xsB1zRvBsdx8ea5hjy+L333QBf2RspFZP2EXqbz5hoHu2jUdnnu4+azdUwXs3jh0nlMV8qo7h3gnd+8j16fDkad4yNzanSMjSox8TAnT63id3/3u7hw/iL+zR9/H6/97HX0+zRWiQAnye0D5co0FpZWMDszjRvXXsDtm1cwM0MHoqYxlStgqjAlzbtjIJ1IIUUNtpME+r0Bg+rOzh6ePXmGzY1Nzhfu1/Zx2KpjjD7yU2nMTJcwO1vB3Nwcg2BlhhrQywyilCuU3J60E5BMimdNNBJRoJT/E6qTHEOSw36/z6chbFRbeLLTRrNPrRQEdL6VgRzIsJVInDMxqhI1RJkZlkvraVRx5aKucMSegZJ+32o6ncl1dOXYDVgwp9AMrXdKxSiJcyT5fW8IYzn+QL68jAR6obl+T7uqV68OmcaKAZUY0noCzGIZlZ1xLJbRXD6XHB8MbM9j2udZE28TZA2lpd+dmkLOJfkw7jBrb1x4L2hB+I8HOrmX9vNZBMg/lP8nxSKyLnRkWmhT3Lopm+aLSpQiV3BnoFM2LrRlFmmaXZW+ZoVxrQg3kOEojd5P01QcxXMLiKcNpcBqQhGJBA4TnsHiQIoL0axaU4MTAXZjfTz9EAYXFpRY4G9raZXOriiIcIeALtww8xxCZsODgy9wcO0g5jHqF6RoQ7shLD9AOTaK5swbC04nd/trpevWGO72TgxhPJQ3kKDbcl7EaJOgLYG3RtMjXkjFS6DHlgZrD9CBtLgkq51cwLFdzGONL7r3eNSQizl3RSGWJPVi7g1+KKgRmiAo448aDl9Bd+z1rMk/oJNCT1XWL0qv8H0DpbLnsB43T4Ee/Z6tL6vrZ+R74veXtSGFHaJxWMXm00c8zZ9OICAaszJdQKVCzdt0/E4fz59tciRWKlXQ7495CPj09BSK5Rzqh01kc1l861uvYGlxCX/2w9fx9tsfotsbcK6r0zpEq7mPytw0LrzwApYW53HrxhXcunkZ5dIUn/ydLxSRz9MMvz6X9YtuZqSYhaKxFEVnQqcP+2N0OwM0Dps8wWRrcxsbG5vY3txCdZ8ObG1w1JkvZFGZKWF+YRYLC/OYn59lCrRYKHK+TwCOqjo175eg09IzPFSaZJPOw6PDXJ/vNrC+1UZrkJWGcRepmRNmNKGuv9pMAzkyRKFUMrOiEZlEYhHfKSJSfCuuRJZr8PfMUBgfdMyeR5mJcFKOd6yOkxsxuqFuBD2DSmWZo2fOkkWTxjqE95Z7+H5HM5DcKsQjvPTl3UvJveMsR5xNOlbWjYYMhgiIGTCK9+g6+zm71nRvNKgFINzI5RgVacNm10TNpwe6cD3F+ngOxWyRsTkSyUath3tnCx6kfT74UFCFbeln/rUBr8X4kquWNZI2tLGeeSenlfjnYoePrhBW7wdsF8eB+pxHmIfAxjLzZq3tmgt3R7FZREefDxu1I9GRRXwuieyrbVwkqALI/9YyYj/qS04vd39UscyDdA3jQd4togDiAh7tyVAjbhyzhar+2SmSU3dBV0rATUcwBZvsDAdTAr4Blqe4aG7O3i0uTP7FopGZawAl71lZA1OO0Og7QAmMhUSg0cjN7nM02vNeqHuWQJLCPhOvnEHfTCDGchIEKZW/d6TJNoiew+cJDUtoIMJ3OxoxiNIM+y08uPc+7n7wG2RptuVwwEUjFLnROW/0Pepzo6rLSmUWlbk5XLx0BStLK1ywMkIffc67TXDp4mkUCgWsP6nioD7AZEzz9vp49uQhPvrgLSQTA5y/eA6Li/O4fesqXrx+CaUpohrTyBcKyOfyaNYb6LQbyGQTSGdkwgmN82IqUt+f9ocoSY7OkKQTd9Dvj9Bt93ng9H61iu3tXc4Lbu9so1bbQ7vTYD5jisBvtoT5xRnMLy7waQUzMzOYoudIUfUntTnMIJPNoUtA1x3g2XYdjzYaaA4kopPhTSJU3jh5L9n9TCM3Ei1RI59Hcjk0ZWbiEYqTFQUCi6I4GjQjak3JQTQY2g6RVR+pHHW2vBJGHO6/RN/tfDsPiPpO7JGFXIdJqGXkjEXQlCUrckAcfoaD5uTcC/xRexQCIxu0aL0Dr6VRwIobzlcwatEw0LU3SWQkTonm1dWA88g/Z2ujLFIMuiJ2M7RdkZxlQANbRMeyHswH9lF5WKwmU06MOjdaMwwC7J4sM+ZUBH17YqrCNjWLkDWiZaDz9j+MPq3K1tbXAaI67eJITzx1SfPJ4nkYRxXGgO44Q89Cqog8GSlvr+DGGTmreNIQ3omgKR4PRvXVjhGg4w2Nzk4MTxuIe1pGGbDno6W70YWXafNHC4PNG1ZPSRWansUyinQ5K9IxQ+CNfNQ9EsgQr9F8ouOMSVQw5V9h9GbsnEVA7n5BBd+RiNc8oHDDHdevxIBSSdHr+1yANxNi1Szvd5wQHwG94B1EwdVhiBgT2tMJN4bfff/XeHj3fZQLOT48lab4UwREOTkp60/yNP+5+QVUZmdw5+U7yCSzeP7kCQbDAYqFGZSnKzh1ahHTlSLGyPKJBu1uD7XqAR5++hAfvPsO+r02V2EuLc7hpZeu48bVi8jnKLJKopDPo1SYxsF+A2/+6k08Wn+A0nQWq2sLWF5Zwkxlhnv50jSgV2dbylR1nUiqBQHJRFoG/Y4TGA0nfNJ5u91GtVrD9vYOR35bW1uoVnfR7rQE/KaymJkpY3FpHqdOn8QLl69gcXmFqzI7vQGebtZwb72Kw34Kk6QO4w3oHRUaTz37kIh/RetP6ugGNphMW6m4WorQMWGDwnorvwyBTqK844snQkNksny0+vk4qT/+Z1F5k55Je05+LgIGfp6jRTZyRQE6A0b1Y4VgUiNrBtLp52cHuE4/TdtNvvVWUn1nwKGvJOBhE1u8QxxfK6/HUtdgQycYjjVCkijFmkj0BoG+h7aVgUqd1whQuXUJUyJ+/QVfDei8s3LEQadZ6jbYgr0uuYYMj9J5pjrn0jnMNlzAPTM9o3xWbJEf8yW9dlH2iZ6B60acPZPbUmGkFATKb2x6C+8xRXS0EESd0P5wY6UuaBiRyXgb8pr52Ej3J9woexHybuPeu/MkadyMVjPad6nlgBfHqgHj8TQ9up4MYDeOV0N6wfc8tOTvrCdE90CVlvIhYVBvxsBd3yqiAsMsiuG96Ci4hFNDwgVSbbJqus9Yuzh4fFaDpIEcr505clHmQkQ4DPVDJ8EqrYI1jkSU1hOmIOqU2ATflM1RC3Lz0Is3KswpRTCpIS4XNA1ld/Mp3v/1L7Dx5D6msin0el0MR0OmEbvtDp/KzT2YowFm5+b5fy/euomTJ1ZRyOZQKpSRSNIA5Qky2TFXSdKRPnTKMxWQ7O4c4PnTXXz4wcdot+gMu1UsLy/gcy/dwJXLdFgkzbnM8BE9NP4rm86hXmvirV+8jV+/+Saqe9uYJIdMkc4vVrC4vIDF5SXMLyzwaQdTU1PIZrMcFfJp5EzReEspFBHRkxIVkiiPBmN0ml3sVw+wQ+C3uYntrW3Wr/OXzuD2525gfnGOqy77oxHWN3bx4f3naPazQKYsMwu9FqpjFHj2RmsZxWmUoyteUZbBgC7om4zrggCDIJt3WNRYh21JGqI42VS5FDmQ0V0mv9EcTpStiduXwPzqM8QdSl9PZ/Ia6hPfU/fD3oWhzw0uN0MaRMfM4kQZmvCabEq9h+iiavmMHwZga8kOL6dg4s38vj4ivu7y3up0KxI7cFaHW+yEgn3gXNqahcU2pqfuPn9ZRbpcVob1u31UZ8Geywm5sU9hSiM6FUpYIpu9qRGbUedcRW/zMI3y9DldiaGsYEh+HtZrkLMpToTiiKWvgjxm4r/6R388obwDJd1ZHCmxzXPG/CY74dEFjVAlgZF11YY0sdtm0oVSywaYEv3+6EgCOed88uNKwYcHUImJyDoY0NjjGw2EAAAcgElEQVSzOe/UWh5itBovDmckPfqb8NhYp/A9Q5ALBz5HXkHL8Y9EUORBmGdjeqj0IW/KcZVDAd3BzxG4KGHRi1EcTmls012bgHw68kyqcAbMdn2N5VxO04Tf3d+ATqkRAU1DTSso8R51CFxyL1nrEPis8MEbOS80k+EQTx99ig/e/iX2NtaxujyHw8YhgxRFdURXnjl9Bv1hH41mHatrJ5DJTGHlxCpe+a0v4gufu46FuRn2b7vdHqp7u6gf1vjMro3NbWzv7KDR6mHj+S42nm+x7C0sLGB5eR4v37mOyy+cU6Cjc7IKKJYkd8Z05TiFbrOP/d06tzU825AilL3dXc7BJZNjTBWzmJ4tYW5xlvNws7PTPF2FZmbmc1NcDSqeqpocTuZLBEgsClGVXIFJszo55Jpwnx4JDK9Bv4f+cIj1Z9v4+MEGOqM8RqkShtpzRw5oeBwQ7ZcNcQj1Q0ym79NjY2FV1EopHacL4ikL5ybjADUqCUrjheo3zfKOcqgGzmBrsBN37Mykk4xYIZUDqBDS3aGsChCWf9PPhNFV5H2sojIADHEUtcE+yEE6xy2mU6FNcslsva/JvgMnBsEAoo3R0D0IdZk/xY6lt4X2TcFSMwy6izyZ3xfiGbBadXyo01IEqVrPuh0A7V8CdFYxGwU6urJU2bv8uuOq4v21vp7DMoVyxJu9mYCj2QQBOhIOeT5OR/FJEBJZhiDtr6ApG8u1EktnKTJNN/GqUtX/f/2/fY9FlPvSuKzeilWDTQqaE/mnLOQ0BzDIDdEDWTKRqy6tB81eTiOeIPPEnzGU03CckomWc2OhV+qP+4piXidVS4aG1k+mCKqLeN0UCOThlXLRsVPH8PKRsTkRelCbNHXeZaB/0g4RoykZZLlvUPtYQsk3xbRoS4HOnEQDLhv0a86TKa+PlryR8YqoQBOjQK28kj+nOZ6wYlWoa9kvA2YPWKKMrDI6RNV+J3ZOwS+Ik12/pAq05Vnle7KWlOdqHNTw8JP38fThRyjl06jtV0H9aY0GFaVQO8E5HLZaGA57OLF6AoXyLC68cAG3b17EpQvLmKnk5FSD3hC7O3vY2tpGq93DcDzC7u4e7j94joNaB/3eEInJmCnCpaVZvHTnOi5dPMtAl0lnUCwWUC6Xkc5mxUFiK0/LIYUopIREaHRaXRzs1bCztYXNjQ1sbm2gul9Dq93m6stMDpieLmKeWg8W5zA3N4vKTEWrL+ncOwI/u7bmQ3n/Ca4lGqQiFVpTGkNG0e2DR0/wzocPMUhOI12YQ3+clKIQm8jiDHloXCWKMqMqv7ESBv9f2Zfwe4EjYrk37XWTuM70XqMeZUlCR0vNmMwy5erSeJGSyK1FVgqhPvdlTpMz9JoC0KISN+VD762aHS2uiFR1B6UbamtYx/hEcn13UTqzEkdyW2r6nNH9rDXTFJ3aRzmRgtdNTwKyZJ3cX7wM1it2oqOcqQGTiKMPAoRK9q0h9M0jqRhu1PeOZ5h+YJ21PkfVWW8l1T5wkYgKhrNTJicGZJbE83W5GiIFzq6v2eajjJhi9gVHUstAObpw7U1apf0gBDrrG/Tkqkpl0FqjXLZsJ8nQf/O//ylfne+hRRMu2Sx1mq5fJtwDAjq5iBhx4UwVeVUR2KO0caqKd5Y/M+ULgUp4bG8pGe2dzkWBzlMo0TlstiAupE/QXHuhKYW20Onnx4T5rt/EPDlTCD6ngt5RanpULJ0BiXunpvARqiNGxx4BJZMnlSPX/KnadeQeCkYmdkdBzjdiujXR0DCkNY8AnVY40fWi9/Q9Kyw4tlcucyNRiu0vrQG1k8h+WrRqNLI6Qio7g04XOxuPsfXkHnqtQ9SqVWRzGYxGfZ5UUijNotnr83lXpUIJ0/MrWF1bxWRQR7e5TbEcAxGV7NMc5vrBIXb3DtDpUmFIG6NxGucvXmWFaTbqKBVzWFmexZ3b13GBGs8zRDsS0BVRni4jnZHz60y+BchFEGVdCI5S/H/0495wgHajg4O9Ona3dpiC3NrZw16tikbzAP1BG+n0BOVyEQuLs5yHW1icx9zCLN8vm83LaQfcowOMhiN+n3Q2x4fN0iiwu/fX8Ytff4xBqozi7AomyQwPX+AtZVnQ/EbwnOKQhgCj5f0+hRS4nf5zEcCyQghVTB7wrBGC5b4YsIzeVE9Nonr1K52ttPFbnp1hh8doLYs8Apm3IIBtjEaT8r5RMFbexwGde4cAuDyUh3kptYTqBJhdCh08F1UFBSESiRzvHIgeSCGFVLZSC4ZCEwG/o9jEKLq5qKqYx0W7XD5nxIrplNPBo1XQUadD54260VjiyNIzMWiEjJi+Eq0KMQ7mpId2xq+N7gEHAwp0mkrk7wVr6v7KAQEjjvbOicGnFAZnu8mh5B+JseJ1psEL6gDy49pzM3tBuXDtWwxaNcj+88G5xKZRVf7f/8d/ykOdCfnpj50VJ+0DfmX5n5Fzf8wLsc4UD3TilWhLuFZ6OZGI93yw16WsnVEjgURalU5U+dRnOKbAIRLx8KITFULl2McXRDihcv1lfqcVF9TLEkMv9IBz/NyTWghuPwhpungUFiqcWk+JooIIWaiQwP8OfuerIL2mHfmugotRKg6ErGdUjZABGsuARXqmlI4i9UZQDJgsgEXkfA2dryh/1+IHMzLuhAv1rlwzsFyr12mjWdtGvbqBbrOBxmEdqdQY8/MVrkY8bA2QzBS4wp2qHxdWzrDwvvv2L3Dv/Tcx7NY5mS10i9kD6X8joFg5cQY3XrzDSkRAR0q1tDCNl1+6gbOn1pDLZpiuJKArlqWnzoqIpOFflDEyNkjlVn4ldCR36+kZjnTiQOuwg8ODBg+k3tnexvbWFnZ2trn9oNtr8oHVVDhD1aWLK4tYWVnE4sI8pvJ55HJTfOYeXXs4nGD9+R7eu/scjV4aiWyBqVD2ium91SEL2TKL2s0hZEPB8uvzbR6+jfOI9tuZnLqT1jXgCQMgF71YjsScqVCfVK6EitRcja4pP3sgD9JQLS1FsuS+KlKVxEddTr50zz326aMb0sqbxnXUQC2ij0apaGBlcuAZlvB5fbQTcW4NAc3RsCjYWhyIEWHjrnkpfgBZuFCPQ3Bhp0KNv/zdCEn/9EKJG6VrtsGfJGc/sf86iLe8u3sKuaa1X0Uc9jhLZCutZ8nZaDfWGnekk0T1pknWs8nXDdIiPEHLTQ6yzZQiRx/Bi1zws2uOlQumXLGRd+7s/VgzCej4pQKhsdOrQ6Nt9aPHGfC44bbmcd58yyW4XfMjviLXV3D0SutfVDxreWxb9FBoj9Iz6nmz60DfkQkV8ZxeKJz2d0ly0u0Cdy3YXPlcVCjNmMQBLR7Zhc/O9tHyoK7QI5Q0sdjxalPx4LX/x/INMR7fCZDLwWhTstGw4XSF4PgeEW5ZdxaXONAFnt8RI6GVMQxzal9cXkahQtbJG1UGxSRVXR7icG8TrcNdDHpdNBuHKBdzOHVqmZV/v95FKldiI53JTmFh5TTG4wTeefMX+OTdtzBo15AY9zHmY3X4cD+hGflmKZw5dwnXrt1AJptBr9vCoNvBwlyJi1FoxFguk2agK+hZdAJ0xiyYgsZ7uUQkzRBaryH9kIugJL4V2mUifaSD/gjtdg/NwzZqVcr7bePp0yd4+nQde9UddHttTOWzOHNuDV/40udx5fp1fq7BcITtWhufPNrDVq3Hsy7pWBOpxPPyKCoc1RHvIJJhNQeR8iwBKjD4RZ2m6P5K6KhdPiYdnn0x9lwdVWe3FXktFygiFZhZO/RTwVfkWv4nRp1yNJpfZ9mzSUneuTZ90N845kbNSfCsURR0+ybhusCu6aPqt6ynCLOU4lv1tVUTGpCaK2TkX5RGtMIbCwBkfdSeBVS/FaC5GcCh4+tsmcZJQThpeyztVRoFaVCkjLPeUqnPwGCzrYs52Obgh/bM7K37mV7DGCF/ydBOa3uEri23xHA7jjTP073jRXchqPLqE5smh5hLBbAWJRqwcWTKAz78UT4c33EkqJaa5Ozv/2PN0ak3wfMo9agdJ5Jm4FyuzgTRVwyFnkgIdLzJoQtoR9LqyhgNwpSiCoBRoGwYaSNch6rv/QoBl75mIObwVHkTMqSUYzGmIwQl+3so5AZ0Es0KULs/Gul4JfJR2GdFdOG1j2xipLn9GPpBWXiRaR/FmkfDx9JbI2pEeH2ZNUdgurfSWG/FAl5hLKqTS/hDlo4Iul4r5gPI14y6DhvV7fPOXlgU6A0Ltxc0DrC/9ZTbDKjnjYYuz88Ucfr0Co/tarRHGKWyDHTlcgULyycBZPHg3n2sf/oJdp89Qn1vC8NhB6PJCPmpIhaWTqJYnqUQEItLy1haWkQiMcSw10a/28LSYgWfu3MdJ9eW+IgeF9EVi8hwgYiutzoLMgjB7wMf6miInhhxZCWUrtL9ZstcfljkSa8qwDGiU9EnGPQGaLXaqO5V0e10MDtfwfxSBelMilsnhuMhdg+6+OTxHjb2uxiOaTKK7CzlHDhS0+ET5vXTb10k5vTX7i5H4ZiB192Q5w8KnYSSpOIxzacFvXi85RJ8uYgsogPW46XyZrl4sxP8JAYw9l8X+Uj+yAqbXKJFo1KLAl0u3YpKNLJ1HB8bfU02xFIHpi4hU2S6GnG2jU7k19R1c/kx8+jkBazCkVM/Wu1ta2u9f2FblJC2IlPWlG12Kjp/Uu4d2gF5VvmulfELm6DVjiZ3ZrNcJG8nkuv3lUkKZ2A6G2pFIfpQzn4Fa0k+pQ308kEAK4K2YXn7yfdIJpBmBPJH/Zh58+8XDTI4t8ntAgR0AmjuKDVibYi2MVBUWRJQNXRhoPsTPnqU+Fh6Ear8svZKQV1fGWNAJIImR5+7s9SMzmLQcS6e0CqBx2SfPzaaCposXYRlxBHbkWhUJx4gJTEkf0bfiQqSoHqcugwFOh6N0b/FIxdD4TddmGXOOsZPWT5uukrgIdr9QkA5LiLl3wdgYgod3XYPiDZhQIxOFLg84aZX1AngrJps0KIJXveeQWWUE2ylczhKiXmAomp6DIsaPsvXWmQzsn0z+tg1wIoxa9X3sbe5zsfnDKj4otfFwmwRKysLODhoYDDOYJQkoJtgYXEJlbllJFNToPLg8WCAt954DW/9xatoHlYxHPVw4tQZvPL1b+Psxet8+jiV7B/sbaF5uMNgOOg0cWKZilGuYXV1Adk0AV2ei1FKBHQZOtg0iBrU2PNKsuHjsmSVRxn3lEjQGDl6U/oXVU2S6ZLZlVq26D5vkZfQOwb6ck3OuxG1RbJMJ4wPejyibq/excfr+3heJaATWlbkQ6mciZ4Sol6lgJ8c7sr2JTiR2zkqQWpC8nnRIQJOd+1oLX02UWmnjfK3IIUbFjCwbAa5JC9nKtXOA5XfSHGKXd2oSwMUkbaI/mqlYujh2z3M8DIgxnLOIcCFtsjYEgF3dSbcQ3v7Y4wHP4tFZ0GPrSNc9TXt5PdYWVxAtcvp427t9J7eORZQdI5IYJuckdK/RN5NV9XkjO2b3oVNhhmXwH74VQ5sTfB7tosEkDrFytVdOHFWloHB2fraZG8l36ZOgZI/kqWxvkFvcc1BH2ulvtUtsGy7wEjGj/F7cTWqxqP8fFqPQbrx3/4ff8p7RuQePQjRPfxFtYihh0c/95GbjGUJQ1l+PUZdy+EINJg2mxD5zZSHMv7cdc7zQ9ucPts9y7F5xTV1I9wJaUkPInokuzuo8vhRYvFojDfOlQMHC68K7llvVU6r7oqBW6jUYXRkaxi/LxukAExE8aMUUwiWHPrb8mgEazx/eD9+F/UI+eeqwKYQEfogVnUpZc/i/VlkHtIhouj6HI5zN4PpK1ulxUAdJz06hPt8xyM0D/ZQ3VxHu11Hr99HOjHBQqWA8nQRu9UaUtkykMoz5b+0soby7BKQSPOMRQKeh/c+xq/f+An2d57zmVcXLl3F5770VcytrLH00ZluB7tb6DSqGA976HcaOHVigQc6Ly/NcjRHBSGUo4sAnVFxKg8Shahs6DsI7PWB0R6S4y2k0QWSeUySZYwS1Liex3iSw2SSYQAUHdH/WVgToeWVfqKJMYMBPzu1/FQPCehqeLrXwWCk/n9ABQr4aN+oGiVz/uimNldTswmqx9YjpYDpEMLAySI57Z8L8u2iuVpVrLl70W8F7kB2o6Sh5Vfsc6qTDNwacWrekWXdUd3BwwUG3ekSaYpYTPH8DQg0IhdHMARMr7sOKCLMk5h72Ro12GEUzPZb6GyLxlgW+BYiFfYMXK2gnzU/ksaPiX5ruoAZEeHamCJVW+tsp+lgDJCMqgoNvL9v1H44Zs2xL/K8YfQYZ3HMNjAQicHXofASELjPK7Z538Avpo8EffUl1ZwYHSwsk4WoOpYsSHmZ7WJ/iuchSyW71EzIPvG6agEQyzvTzFowSWv5D/7pDyaCiLJB9KBE/7AR5q2IHKKjERxVm5k3qQug35UpBbJhEvkoqgZUEP81BE0aYMsAqdy3JUI1krAeOtl8T5eqqLIhsMjMKs2cAMQFQ8E45MF5qTRypevIGCwtzGFOWOuE2MmzZLS5QtIiQf8Tz0Y22AyBeWFq8qXJWw2cp59cmOUVWws4XFGEVgHKo2j+ThXbnp+b451C6+45msF74PQZm+4Sgq1813KovleOlUFfzUV09voKdIYBroKL5jdazkBnlZJsWJRsijkc9FHf20Zt6ylaTaqUbKMwlcHKQgX5XA4b2zUkswVksnkgmcXiyimUpudZ7YiZJ+FuN+p4eu9d9Jr71JyC5VOXsHrmEpKZrBx3M+gyCHbahxgP++i36zi7tojbL17hg12p2ZuO6CkWpf9NetvMEIluiHxp4YflGlnRqVy6jeRwHZnJfSRHVXRafQyGKWTyZaTz8xinzmCcWsMoMSUVhi7ZFbrUXk9YYUkPqVm83+cqzNphF/ef7jPQ9QjojFIzUHNnrZnXb4xEYIxcW4BqjsmUgVKQD2N2xApMGNB8jts7cF7P3VEwDsitHcCcJN+KxOtpE3cjLQAKfuYNGFMhDK24xCrzJrdm1CUvY5M14v1oqo0BrlsFnEVmPj0iGuciO7VB3sHX6IO3jqsn2Nni8ni2mDqB3wGdthY4W6a2xqJWPbyaJ+mwEulcR/UmJ0RNuyDFMypJLmghFk7WzLFP1sahAamb6GQOiGKK2Chlr3QSiVoWkX1lXZhW1V5ksuuuOCfoT2aU4Hwrya2PxgXE5QHFCZAUktCwnsbnqC+oU+B6Ch0EbQ4B3VnsvOX1iK0Y6Sg6G9IgOMIuHzvmdP6pVuv/d//kz9hvlVJl8d7lZAKiYmjVPNC50nyd+SfhoiRqJZw1L8Yaxn3hiQMSRfKIoDLNo0ZES6VdUo13JKikcdVuCijqubkcnbrL5k8wZaHg5mkAX0VoABmJasL7medqcs1HTZj3KYsqeURPrRrwCCaauyBNNKF3a6AkHovvQ3M0UNA867xO5/l4SJUQX2owHLWmDpJFp+Kd+iS5M+QhPeuAzpqQRUBpoICPCLRhJHAgbH0tZ2LvwrMgWYjFxWLZYsHzEzb6vS72t56hUd3GYb3K8yBnKkWsLS+w4mzvHmKSziGbyyOTLWFu6SSmShWdASheXadxgP7hBpZm8xiMUxgkppEpzvH0kIPqHmq7m+i3a8BkwICdmvTxwvkTPNSZjtghoKP/cdUlAR0VoygICO0m0ag9t8RcZlTHSE26SI6eIj36FMnhLnrtNvqDAbJ5ArsZjDIXMUy9gFGizHMqpapQEUHBJEqficGgfCXl70hZ660uHjyr4cl2G70RRYbmHVuEKLIYetl+PqJKj02Ud/MvnZ+uEYeFmj6iE8zxRQ4hLSaqeRxLohSkGlOJzDxNS9dklzZwlpx8a0TGxtu+rzpo3Z/OmQ2oXwM6d53gL/Fn9r9S+pl76aIVp2QkzakNr+lYELGkQolOhLrnHTFH1OXOYqGOOSbaqCRG385RUQfEWDE2JAac0XoIkiHLCZp8mt3hPQkA0GwOZ5UDB8k+w31tCg4SZRl9LPaf+9uCk+sNCGXMl1xdJER13fJ+ar/MJxDQVIgNpjXJT3T6iVUu6/FvckljFsKq1DEfxs1pavoQC4D2AdNfk5xAcKmzxD/4pz80J0mrquTL/AJsmUIvSUJBmeRgRlAQmsd4OaAT99+SpCYotgFSKCYgKAhsxRMWHYajgjQJqTmH0Lu261qvCi+YJiajhkO9c90Ui1ZFiY+WHTP1ESkU8ZVMNmzZOHd6T3kHTZCq4XInq+t1uAwkjILCnIEe12JrakBn7xcCNH9GaQ+rihQB93wYlxlra4Wx/vSePIXGkfJy9QjFybsmiiURn5++4IAuaEz1a+yNrTkwEeAOJtbId7QoZTxBv9PCHkVz9V3Ua7vodluYmyljeXEWvd4A9cM+kJ5ChgYdT89hZuEE0vmSUDySMUXzcA/J/h6W5goYTtLooYxERsCw3+2ic3iA5sEWRoMeO3CTYUuB7jJmZipajCJ9dMVSCemU9V1KzldoJ1VoXhuJZJzRm/SRGGwi2buP9KSKdJJydX0MJ1Qck8UkewHj7BUMk7OYgCo6vf7wJqjzZsbGmJXBoIdBnwZTT3DY7uPh8wOsb7XQGZIs2bEc3kBzTlQdCgaTwKGIU1Kh8echERatBqdwi7xKNBePoERv1DC7XlldI6UtrPqNr6LGyuhN04U4CJlRVClRnjOMsAQhfQ7aSBRJvchyhvsV2DLPpsn+ySZGqzmd46d0P61n6J2qUjJo8NLIPqSYdpTaBaNJhcg1WtjWUVgAG6bARRumhxq58fOT3eV76FsFtRIGLJLTE531Lou+v9oa5/A7xklZwqDvzbEw+hzGZZA9t35kaab2DAQfp+icFY3a6PeSag6qa60w2NgmXTdHhartUIAL01qCQXQxqxbVFhnKPU9Guv50fclPezzRQQAGwGQP//t//ueTcG6k/N0ssoz7MUrLvPFkMi3vTUM0tcjBIjozziG4GZEnEYWMdRE+SOhBFk6+pVTV2N1ZKbSczH3F0UheiBwd5IxG4D1qkjKuAI7aND2xCkfzAtTQi1F2b+MGpHoB0iIYPZpIwmbb+OiGh2vDYGLJ0wDoxCjY97xxDUHPc94SGci/tXTfRVpmdMRRED5bOW2tUpN8nqqNMx6+udSeI7yfGZnjPPnwGc0w2rqHoOqM22SCbruB3Y0n6Db3UdvfwWjYxexMCZXpEldc9vopzs+ls3nMzS+jPLuMFI0eUdqQ3rt+sI3cpI7F2SJHO71ECYnsNAMKxT7DTgu13ecY9rsY9LsYdg5x5dJJ3LpxGZVKmYGNClAM6FIpOQbHDSK3PjAr1tDclCgieY5DpIZ76B58glb1MZKTAdLZCZLpIXKFEtLFCxjnLmOUmsVYRxzJmori2nrYmsp2UTXZEIN+H8PhCM1OHw836gJ0AwKmIPGuMktAxxOONFfGxSjatGzRUxjJh2Bl/XWh42eyZaceHH1WxSF36qI6Tyx6OrmW0SA6yV+KQwxElQpU3TV2wBxN115gtKNRygETIQZEr/cZUabk06JV2/xvi1b1Ek42GZeCvswA7GySB9/XjpgJfs9lI+67atiVauSPKaDZ+AlXrqH7zrDFAYZWJjr76O2JRdmWf1fkdufUudpp2/jAUWMZsAAjtFeOYqSiEeYHJFriaSJaLGOndrsqUEkfmENEI4SV+TTKyTFqzgZoS4wxWuxvmDPs6GfBF5Flf0K6OSiEE3KAtOyh9YlS+wJNEmInhgkfAev/DwutOdAU0OflAAAAAElFTkSuQmCC">
          <a:extLst>
            <a:ext uri="{FF2B5EF4-FFF2-40B4-BE49-F238E27FC236}">
              <a16:creationId xmlns:a16="http://schemas.microsoft.com/office/drawing/2014/main" id="{1F6FFAC6-21F0-4A8E-88BD-911F4F92D7A9}"/>
            </a:ext>
          </a:extLst>
        </xdr:cNvPr>
        <xdr:cNvSpPr>
          <a:spLocks noChangeAspect="1" noChangeArrowheads="1"/>
        </xdr:cNvSpPr>
      </xdr:nvSpPr>
      <xdr:spPr bwMode="auto">
        <a:xfrm>
          <a:off x="8839200" y="12487275"/>
          <a:ext cx="304800" cy="30172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5</xdr:col>
      <xdr:colOff>65195</xdr:colOff>
      <xdr:row>7</xdr:row>
      <xdr:rowOff>88500</xdr:rowOff>
    </xdr:from>
    <xdr:to>
      <xdr:col>8</xdr:col>
      <xdr:colOff>760095</xdr:colOff>
      <xdr:row>25</xdr:row>
      <xdr:rowOff>86930</xdr:rowOff>
    </xdr:to>
    <xdr:pic>
      <xdr:nvPicPr>
        <xdr:cNvPr id="2" name="Imagen 1">
          <a:extLst>
            <a:ext uri="{FF2B5EF4-FFF2-40B4-BE49-F238E27FC236}">
              <a16:creationId xmlns:a16="http://schemas.microsoft.com/office/drawing/2014/main" id="{ACD7369A-5E54-4697-9255-2A5FFEBA969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a:ext>
          </a:extLst>
        </a:blip>
        <a:srcRect/>
        <a:stretch/>
      </xdr:blipFill>
      <xdr:spPr bwMode="auto">
        <a:xfrm>
          <a:off x="3437045" y="1717275"/>
          <a:ext cx="3038050" cy="3255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295428</xdr:colOff>
      <xdr:row>66</xdr:row>
      <xdr:rowOff>54704</xdr:rowOff>
    </xdr:from>
    <xdr:to>
      <xdr:col>12</xdr:col>
      <xdr:colOff>722930</xdr:colOff>
      <xdr:row>80</xdr:row>
      <xdr:rowOff>135402</xdr:rowOff>
    </xdr:to>
    <xdr:pic>
      <xdr:nvPicPr>
        <xdr:cNvPr id="16" name="Imagen 15">
          <a:extLst>
            <a:ext uri="{FF2B5EF4-FFF2-40B4-BE49-F238E27FC236}">
              <a16:creationId xmlns:a16="http://schemas.microsoft.com/office/drawing/2014/main" id="{8A4F35B5-B701-45E0-BEA4-E8CC5EBE3631}"/>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xdr:blipFill>
      <xdr:spPr bwMode="auto">
        <a:xfrm>
          <a:off x="7600370" y="12495819"/>
          <a:ext cx="1995464" cy="264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514417</xdr:colOff>
      <xdr:row>66</xdr:row>
      <xdr:rowOff>92025</xdr:rowOff>
    </xdr:from>
    <xdr:to>
      <xdr:col>5</xdr:col>
      <xdr:colOff>52554</xdr:colOff>
      <xdr:row>80</xdr:row>
      <xdr:rowOff>149208</xdr:rowOff>
    </xdr:to>
    <xdr:pic>
      <xdr:nvPicPr>
        <xdr:cNvPr id="17" name="Imagen 16">
          <a:extLst>
            <a:ext uri="{FF2B5EF4-FFF2-40B4-BE49-F238E27FC236}">
              <a16:creationId xmlns:a16="http://schemas.microsoft.com/office/drawing/2014/main" id="{6C2AB98D-36A1-4AD8-BD76-154E90344472}"/>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xdr:blipFill>
      <xdr:spPr bwMode="auto">
        <a:xfrm>
          <a:off x="764038" y="12579628"/>
          <a:ext cx="2664964" cy="2632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139870</xdr:colOff>
      <xdr:row>27</xdr:row>
      <xdr:rowOff>116503</xdr:rowOff>
    </xdr:from>
    <xdr:to>
      <xdr:col>6</xdr:col>
      <xdr:colOff>630116</xdr:colOff>
      <xdr:row>45</xdr:row>
      <xdr:rowOff>54754</xdr:rowOff>
    </xdr:to>
    <xdr:pic>
      <xdr:nvPicPr>
        <xdr:cNvPr id="7" name="Imagen 6">
          <a:extLst>
            <a:ext uri="{FF2B5EF4-FFF2-40B4-BE49-F238E27FC236}">
              <a16:creationId xmlns:a16="http://schemas.microsoft.com/office/drawing/2014/main" id="{3B117192-A375-C912-BB7C-6D077A1D6682}"/>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a:ext>
          </a:extLst>
        </a:blip>
        <a:srcRect/>
        <a:stretch/>
      </xdr:blipFill>
      <xdr:spPr>
        <a:xfrm>
          <a:off x="388985" y="5413868"/>
          <a:ext cx="4413960" cy="3223937"/>
        </a:xfrm>
        <a:prstGeom prst="rect">
          <a:avLst/>
        </a:prstGeom>
        <a:solidFill>
          <a:schemeClr val="bg1"/>
        </a:solidFill>
        <a:ln w="3175" cap="flat" cmpd="sng" algn="ctr">
          <a:solidFill>
            <a:sysClr val="windowText" lastClr="000000"/>
          </a:solidFill>
          <a:prstDash val="solid"/>
          <a:round/>
          <a:headEnd type="none" w="med" len="med"/>
          <a:tailEnd type="none" w="med" len="med"/>
        </a:ln>
        <a:effectLst/>
      </xdr:spPr>
    </xdr:pic>
    <xdr:clientData/>
  </xdr:twoCellAnchor>
  <xdr:twoCellAnchor editAs="oneCell">
    <xdr:from>
      <xdr:col>10</xdr:col>
      <xdr:colOff>54804</xdr:colOff>
      <xdr:row>27</xdr:row>
      <xdr:rowOff>130645</xdr:rowOff>
    </xdr:from>
    <xdr:to>
      <xdr:col>12</xdr:col>
      <xdr:colOff>612716</xdr:colOff>
      <xdr:row>44</xdr:row>
      <xdr:rowOff>172036</xdr:rowOff>
    </xdr:to>
    <xdr:pic>
      <xdr:nvPicPr>
        <xdr:cNvPr id="13" name="Imagen 12">
          <a:extLst>
            <a:ext uri="{FF2B5EF4-FFF2-40B4-BE49-F238E27FC236}">
              <a16:creationId xmlns:a16="http://schemas.microsoft.com/office/drawing/2014/main" id="{7576CF47-1DC0-69B3-57D6-3C67ED225DA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a:ext>
          </a:extLst>
        </a:blip>
        <a:srcRect/>
        <a:stretch/>
      </xdr:blipFill>
      <xdr:spPr>
        <a:xfrm>
          <a:off x="7359746" y="5428010"/>
          <a:ext cx="2125874" cy="3159144"/>
        </a:xfrm>
        <a:prstGeom prst="rect">
          <a:avLst/>
        </a:prstGeom>
        <a:solidFill>
          <a:schemeClr val="bg1"/>
        </a:solidFill>
        <a:ln w="3175" cap="flat" cmpd="sng" algn="ctr">
          <a:solidFill>
            <a:sysClr val="windowText" lastClr="000000"/>
          </a:solidFill>
          <a:prstDash val="solid"/>
          <a:round/>
          <a:headEnd type="none" w="med" len="med"/>
          <a:tailEnd type="none" w="med" len="med"/>
        </a:ln>
        <a:effectLst/>
      </xdr:spPr>
    </xdr:pic>
    <xdr:clientData/>
  </xdr:twoCellAnchor>
  <xdr:twoCellAnchor>
    <xdr:from>
      <xdr:col>1</xdr:col>
      <xdr:colOff>86751</xdr:colOff>
      <xdr:row>40</xdr:row>
      <xdr:rowOff>119283</xdr:rowOff>
    </xdr:from>
    <xdr:to>
      <xdr:col>4</xdr:col>
      <xdr:colOff>566810</xdr:colOff>
      <xdr:row>44</xdr:row>
      <xdr:rowOff>45867</xdr:rowOff>
    </xdr:to>
    <xdr:sp macro="" textlink="">
      <xdr:nvSpPr>
        <xdr:cNvPr id="44" name="Rectángulo 43">
          <a:extLst>
            <a:ext uri="{FF2B5EF4-FFF2-40B4-BE49-F238E27FC236}">
              <a16:creationId xmlns:a16="http://schemas.microsoft.com/office/drawing/2014/main" id="{C60C188A-B653-A5B4-E021-D6FA2C97D0D8}"/>
            </a:ext>
          </a:extLst>
        </xdr:cNvPr>
        <xdr:cNvSpPr/>
      </xdr:nvSpPr>
      <xdr:spPr bwMode="auto">
        <a:xfrm>
          <a:off x="335866" y="7797898"/>
          <a:ext cx="2832002" cy="659277"/>
        </a:xfrm>
        <a:prstGeom prst="rect">
          <a:avLst/>
        </a:prstGeom>
        <a:solidFill>
          <a:schemeClr val="bg1"/>
        </a:solid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1200" b="0" i="0" u="none" strike="noStrike" kern="0" cap="none" spc="0" normalizeH="0" baseline="0" noProof="0">
              <a:ln>
                <a:noFill/>
              </a:ln>
              <a:solidFill>
                <a:sysClr val="windowText" lastClr="000000"/>
              </a:solidFill>
              <a:effectLst/>
              <a:uLnTx/>
              <a:uFillTx/>
            </a:rPr>
            <a:t>IMAGEN PREVIA A LA INSTALACIÓN DE GABINETES MODULARES</a:t>
          </a:r>
        </a:p>
      </xdr:txBody>
    </xdr:sp>
    <xdr:clientData/>
  </xdr:twoCellAnchor>
  <xdr:twoCellAnchor editAs="oneCell">
    <xdr:from>
      <xdr:col>5</xdr:col>
      <xdr:colOff>527539</xdr:colOff>
      <xdr:row>66</xdr:row>
      <xdr:rowOff>40409</xdr:rowOff>
    </xdr:from>
    <xdr:to>
      <xdr:col>10</xdr:col>
      <xdr:colOff>229621</xdr:colOff>
      <xdr:row>80</xdr:row>
      <xdr:rowOff>131528</xdr:rowOff>
    </xdr:to>
    <xdr:pic>
      <xdr:nvPicPr>
        <xdr:cNvPr id="51" name="Imagen 50">
          <a:extLst>
            <a:ext uri="{FF2B5EF4-FFF2-40B4-BE49-F238E27FC236}">
              <a16:creationId xmlns:a16="http://schemas.microsoft.com/office/drawing/2014/main" id="{C4F57E68-5818-9EB5-A1CA-1B683F4779BB}"/>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a:ext>
          </a:extLst>
        </a:blip>
        <a:srcRect/>
        <a:stretch/>
      </xdr:blipFill>
      <xdr:spPr bwMode="auto">
        <a:xfrm>
          <a:off x="3912577" y="12481524"/>
          <a:ext cx="3621986" cy="26650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120300</xdr:colOff>
      <xdr:row>91</xdr:row>
      <xdr:rowOff>59122</xdr:rowOff>
    </xdr:from>
    <xdr:to>
      <xdr:col>6</xdr:col>
      <xdr:colOff>118241</xdr:colOff>
      <xdr:row>94</xdr:row>
      <xdr:rowOff>75817</xdr:rowOff>
    </xdr:to>
    <xdr:sp macro="" textlink="">
      <xdr:nvSpPr>
        <xdr:cNvPr id="128" name="Rectángulo 127">
          <a:extLst>
            <a:ext uri="{FF2B5EF4-FFF2-40B4-BE49-F238E27FC236}">
              <a16:creationId xmlns:a16="http://schemas.microsoft.com/office/drawing/2014/main" id="{9C68BE66-0D16-A002-CD99-6EF2EDE5927E}"/>
            </a:ext>
          </a:extLst>
        </xdr:cNvPr>
        <xdr:cNvSpPr/>
      </xdr:nvSpPr>
      <xdr:spPr bwMode="auto">
        <a:xfrm>
          <a:off x="2715041" y="18097501"/>
          <a:ext cx="1561355" cy="568488"/>
        </a:xfrm>
        <a:prstGeom prst="rect">
          <a:avLst/>
        </a:prstGeom>
        <a:solidFill>
          <a:srgbClr val="FFC000">
            <a:alpha val="25000"/>
          </a:srgbClr>
        </a:solidFill>
        <a:ln w="1905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clientData/>
  </xdr:twoCellAnchor>
  <xdr:twoCellAnchor>
    <xdr:from>
      <xdr:col>2</xdr:col>
      <xdr:colOff>9685</xdr:colOff>
      <xdr:row>92</xdr:row>
      <xdr:rowOff>10895</xdr:rowOff>
    </xdr:from>
    <xdr:to>
      <xdr:col>4</xdr:col>
      <xdr:colOff>122205</xdr:colOff>
      <xdr:row>93</xdr:row>
      <xdr:rowOff>144207</xdr:rowOff>
    </xdr:to>
    <xdr:grpSp>
      <xdr:nvGrpSpPr>
        <xdr:cNvPr id="136" name="Grupo 135">
          <a:extLst>
            <a:ext uri="{FF2B5EF4-FFF2-40B4-BE49-F238E27FC236}">
              <a16:creationId xmlns:a16="http://schemas.microsoft.com/office/drawing/2014/main" id="{E91A1F6A-F34F-0D3C-B04A-1B53C5886C27}"/>
            </a:ext>
          </a:extLst>
        </xdr:cNvPr>
        <xdr:cNvGrpSpPr/>
      </xdr:nvGrpSpPr>
      <xdr:grpSpPr>
        <a:xfrm>
          <a:off x="1046005" y="18154115"/>
          <a:ext cx="1682240" cy="316192"/>
          <a:chOff x="8320020" y="31490356"/>
          <a:chExt cx="1639038" cy="248273"/>
        </a:xfrm>
      </xdr:grpSpPr>
      <xdr:sp macro="" textlink="">
        <xdr:nvSpPr>
          <xdr:cNvPr id="140" name="CuadroTexto 139">
            <a:extLst>
              <a:ext uri="{FF2B5EF4-FFF2-40B4-BE49-F238E27FC236}">
                <a16:creationId xmlns:a16="http://schemas.microsoft.com/office/drawing/2014/main" id="{8CE5E07E-46DC-F6AD-501D-770BB3473231}"/>
              </a:ext>
            </a:extLst>
          </xdr:cNvPr>
          <xdr:cNvSpPr txBox="1"/>
        </xdr:nvSpPr>
        <xdr:spPr>
          <a:xfrm>
            <a:off x="8320020" y="31490356"/>
            <a:ext cx="936609" cy="248273"/>
          </a:xfrm>
          <a:prstGeom prst="rect">
            <a:avLst/>
          </a:prstGeom>
          <a:solidFill>
            <a:sysClr val="window" lastClr="FFFFFF"/>
          </a:solidFill>
          <a:ln>
            <a:solidFill>
              <a:srgbClr val="FFC000"/>
            </a:solidFill>
            <a:headEnd type="none" w="med" len="med"/>
            <a:tailEnd type="none" w="med" len="med"/>
          </a:ln>
        </xdr:spPr>
        <xdr:style>
          <a:lnRef idx="1">
            <a:schemeClr val="accent3"/>
          </a:lnRef>
          <a:fillRef idx="2">
            <a:schemeClr val="accent3"/>
          </a:fillRef>
          <a:effectRef idx="1">
            <a:schemeClr val="accent3"/>
          </a:effectRef>
          <a:fontRef idx="minor">
            <a:schemeClr val="dk1"/>
          </a:fontRef>
        </xdr:style>
        <xdr:txBody>
          <a:bodyPr vertOverflow="clip" wrap="square" lIns="18288" tIns="0" rIns="0" bIns="0" rtlCol="0" anchor="ctr" upright="1"/>
          <a:lstStyle/>
          <a:p>
            <a:pPr marL="0" indent="0" algn="ctr"/>
            <a:r>
              <a:rPr lang="es-CL" sz="600">
                <a:solidFill>
                  <a:schemeClr val="dk1"/>
                </a:solidFill>
                <a:latin typeface="+mn-lt"/>
                <a:ea typeface="+mn-ea"/>
                <a:cs typeface="+mn-cs"/>
              </a:rPr>
              <a:t>DCC N°1 </a:t>
            </a:r>
          </a:p>
          <a:p>
            <a:pPr marL="0" indent="0" algn="ctr"/>
            <a:r>
              <a:rPr lang="es-CL" sz="600" baseline="0">
                <a:solidFill>
                  <a:schemeClr val="dk1"/>
                </a:solidFill>
                <a:latin typeface="+mn-lt"/>
                <a:ea typeface="+mn-ea"/>
                <a:cs typeface="+mn-cs"/>
              </a:rPr>
              <a:t>A INTERVENIR</a:t>
            </a:r>
            <a:endParaRPr lang="es-CL" sz="600">
              <a:solidFill>
                <a:schemeClr val="dk1"/>
              </a:solidFill>
              <a:latin typeface="+mn-lt"/>
              <a:ea typeface="+mn-ea"/>
              <a:cs typeface="+mn-cs"/>
            </a:endParaRPr>
          </a:p>
        </xdr:txBody>
      </xdr:sp>
      <xdr:cxnSp macro="">
        <xdr:nvCxnSpPr>
          <xdr:cNvPr id="146" name="Conector: angular 145">
            <a:extLst>
              <a:ext uri="{FF2B5EF4-FFF2-40B4-BE49-F238E27FC236}">
                <a16:creationId xmlns:a16="http://schemas.microsoft.com/office/drawing/2014/main" id="{E4C2E4F3-5A9F-9685-2AA4-99DC88DD0153}"/>
              </a:ext>
            </a:extLst>
          </xdr:cNvPr>
          <xdr:cNvCxnSpPr>
            <a:stCxn id="140" idx="3"/>
            <a:endCxn id="128" idx="1"/>
          </xdr:cNvCxnSpPr>
        </xdr:nvCxnSpPr>
        <xdr:spPr bwMode="auto">
          <a:xfrm flipV="1">
            <a:off x="9256629" y="31605090"/>
            <a:ext cx="702429" cy="9403"/>
          </a:xfrm>
          <a:prstGeom prst="bentConnector3">
            <a:avLst>
              <a:gd name="adj1" fmla="val 50000"/>
            </a:avLst>
          </a:prstGeom>
          <a:ln>
            <a:solidFill>
              <a:srgbClr val="FFC000"/>
            </a:solidFill>
            <a:headEnd type="none" w="med" len="med"/>
            <a:tailEnd type="triangle"/>
          </a:ln>
        </xdr:spPr>
        <xdr:style>
          <a:lnRef idx="2">
            <a:schemeClr val="accent4"/>
          </a:lnRef>
          <a:fillRef idx="0">
            <a:schemeClr val="accent4"/>
          </a:fillRef>
          <a:effectRef idx="1">
            <a:schemeClr val="accent4"/>
          </a:effectRef>
          <a:fontRef idx="minor">
            <a:schemeClr val="tx1"/>
          </a:fontRef>
        </xdr:style>
      </xdr:cxnSp>
    </xdr:grpSp>
    <xdr:clientData/>
  </xdr:twoCellAnchor>
  <xdr:twoCellAnchor>
    <xdr:from>
      <xdr:col>4</xdr:col>
      <xdr:colOff>331981</xdr:colOff>
      <xdr:row>27</xdr:row>
      <xdr:rowOff>54077</xdr:rowOff>
    </xdr:from>
    <xdr:to>
      <xdr:col>5</xdr:col>
      <xdr:colOff>117230</xdr:colOff>
      <xdr:row>39</xdr:row>
      <xdr:rowOff>87923</xdr:rowOff>
    </xdr:to>
    <xdr:sp macro="" textlink="">
      <xdr:nvSpPr>
        <xdr:cNvPr id="11" name="Rectángulo 10">
          <a:extLst>
            <a:ext uri="{FF2B5EF4-FFF2-40B4-BE49-F238E27FC236}">
              <a16:creationId xmlns:a16="http://schemas.microsoft.com/office/drawing/2014/main" id="{6CF39CAB-FFD6-41C3-9FFC-4F9CC574859C}"/>
            </a:ext>
          </a:extLst>
        </xdr:cNvPr>
        <xdr:cNvSpPr/>
      </xdr:nvSpPr>
      <xdr:spPr bwMode="auto">
        <a:xfrm>
          <a:off x="2933039" y="5351442"/>
          <a:ext cx="569229" cy="2231923"/>
        </a:xfrm>
        <a:prstGeom prst="rect">
          <a:avLst/>
        </a:prstGeom>
        <a:noFill/>
        <a:ln w="19050" cap="flat" cmpd="sng" algn="ctr">
          <a:solidFill>
            <a:srgbClr val="FFFF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clientData/>
  </xdr:twoCellAnchor>
  <xdr:twoCellAnchor>
    <xdr:from>
      <xdr:col>7</xdr:col>
      <xdr:colOff>190864</xdr:colOff>
      <xdr:row>37</xdr:row>
      <xdr:rowOff>131885</xdr:rowOff>
    </xdr:from>
    <xdr:to>
      <xdr:col>8</xdr:col>
      <xdr:colOff>58614</xdr:colOff>
      <xdr:row>45</xdr:row>
      <xdr:rowOff>40444</xdr:rowOff>
    </xdr:to>
    <xdr:sp macro="" textlink="">
      <xdr:nvSpPr>
        <xdr:cNvPr id="29" name="Rectángulo 28">
          <a:extLst>
            <a:ext uri="{FF2B5EF4-FFF2-40B4-BE49-F238E27FC236}">
              <a16:creationId xmlns:a16="http://schemas.microsoft.com/office/drawing/2014/main" id="{92225B48-C75F-D148-B27C-ABD531616D5B}"/>
            </a:ext>
          </a:extLst>
        </xdr:cNvPr>
        <xdr:cNvSpPr/>
      </xdr:nvSpPr>
      <xdr:spPr bwMode="auto">
        <a:xfrm>
          <a:off x="5143864" y="7260981"/>
          <a:ext cx="651731" cy="1373944"/>
        </a:xfrm>
        <a:prstGeom prst="rect">
          <a:avLst/>
        </a:prstGeom>
        <a:noFill/>
        <a:ln w="19050" cap="flat" cmpd="sng" algn="ctr">
          <a:solidFill>
            <a:srgbClr val="FFFF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clientData/>
  </xdr:twoCellAnchor>
  <xdr:oneCellAnchor>
    <xdr:from>
      <xdr:col>6</xdr:col>
      <xdr:colOff>615845</xdr:colOff>
      <xdr:row>46</xdr:row>
      <xdr:rowOff>131362</xdr:rowOff>
    </xdr:from>
    <xdr:ext cx="2387363" cy="3172922"/>
    <xdr:pic>
      <xdr:nvPicPr>
        <xdr:cNvPr id="39" name="Imagen 38">
          <a:extLst>
            <a:ext uri="{FF2B5EF4-FFF2-40B4-BE49-F238E27FC236}">
              <a16:creationId xmlns:a16="http://schemas.microsoft.com/office/drawing/2014/main" id="{AB76327F-0636-42AA-8383-CC837B0D64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a:ext>
          </a:extLst>
        </a:blip>
        <a:srcRect/>
        <a:stretch/>
      </xdr:blipFill>
      <xdr:spPr>
        <a:xfrm>
          <a:off x="4784864" y="8909016"/>
          <a:ext cx="2387363" cy="3172922"/>
        </a:xfrm>
        <a:prstGeom prst="rect">
          <a:avLst/>
        </a:prstGeom>
        <a:solidFill>
          <a:schemeClr val="bg1"/>
        </a:solidFill>
        <a:ln w="3175" cap="flat" cmpd="sng" algn="ctr">
          <a:solidFill>
            <a:sysClr val="windowText" lastClr="000000"/>
          </a:solidFill>
          <a:prstDash val="solid"/>
          <a:round/>
          <a:headEnd type="none" w="med" len="med"/>
          <a:tailEnd type="none" w="med" len="med"/>
        </a:ln>
        <a:effectLst/>
      </xdr:spPr>
    </xdr:pic>
    <xdr:clientData/>
  </xdr:oneCellAnchor>
  <xdr:oneCellAnchor>
    <xdr:from>
      <xdr:col>1</xdr:col>
      <xdr:colOff>197517</xdr:colOff>
      <xdr:row>46</xdr:row>
      <xdr:rowOff>116503</xdr:rowOff>
    </xdr:from>
    <xdr:ext cx="4287236" cy="3227747"/>
    <xdr:pic>
      <xdr:nvPicPr>
        <xdr:cNvPr id="41" name="Imagen 40">
          <a:extLst>
            <a:ext uri="{FF2B5EF4-FFF2-40B4-BE49-F238E27FC236}">
              <a16:creationId xmlns:a16="http://schemas.microsoft.com/office/drawing/2014/main" id="{869ADE1F-E3D2-4D02-8429-55D9EC14ADB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a:ext>
          </a:extLst>
        </a:blip>
        <a:srcRect/>
        <a:stretch/>
      </xdr:blipFill>
      <xdr:spPr>
        <a:xfrm>
          <a:off x="446632" y="8894157"/>
          <a:ext cx="4287236" cy="3227747"/>
        </a:xfrm>
        <a:prstGeom prst="rect">
          <a:avLst/>
        </a:prstGeom>
        <a:solidFill>
          <a:schemeClr val="bg1"/>
        </a:solidFill>
        <a:ln w="3175" cap="flat" cmpd="sng" algn="ctr">
          <a:solidFill>
            <a:sysClr val="windowText" lastClr="000000"/>
          </a:solidFill>
          <a:prstDash val="solid"/>
          <a:round/>
          <a:headEnd type="none" w="med" len="med"/>
          <a:tailEnd type="none" w="med" len="med"/>
        </a:ln>
        <a:effectLst/>
      </xdr:spPr>
    </xdr:pic>
    <xdr:clientData/>
  </xdr:oneCellAnchor>
  <xdr:oneCellAnchor>
    <xdr:from>
      <xdr:col>9</xdr:col>
      <xdr:colOff>721259</xdr:colOff>
      <xdr:row>46</xdr:row>
      <xdr:rowOff>126114</xdr:rowOff>
    </xdr:from>
    <xdr:ext cx="2369677" cy="3182138"/>
    <xdr:pic>
      <xdr:nvPicPr>
        <xdr:cNvPr id="42" name="Imagen 41">
          <a:extLst>
            <a:ext uri="{FF2B5EF4-FFF2-40B4-BE49-F238E27FC236}">
              <a16:creationId xmlns:a16="http://schemas.microsoft.com/office/drawing/2014/main" id="{0319916B-BE42-439D-913F-E812F8A41F7F}"/>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a:ext>
          </a:extLst>
        </a:blip>
        <a:srcRect/>
        <a:stretch/>
      </xdr:blipFill>
      <xdr:spPr>
        <a:xfrm>
          <a:off x="7242221" y="8903768"/>
          <a:ext cx="2369677" cy="3182138"/>
        </a:xfrm>
        <a:prstGeom prst="rect">
          <a:avLst/>
        </a:prstGeom>
        <a:solidFill>
          <a:schemeClr val="bg1"/>
        </a:solidFill>
        <a:ln w="3175" cap="flat" cmpd="sng" algn="ctr">
          <a:solidFill>
            <a:sysClr val="windowText" lastClr="000000"/>
          </a:solidFill>
          <a:prstDash val="solid"/>
          <a:round/>
          <a:headEnd type="none" w="med" len="med"/>
          <a:tailEnd type="none" w="med" len="med"/>
        </a:ln>
        <a:effectLst/>
      </xdr:spPr>
    </xdr:pic>
    <xdr:clientData/>
  </xdr:oneCellAnchor>
  <xdr:twoCellAnchor>
    <xdr:from>
      <xdr:col>10</xdr:col>
      <xdr:colOff>207003</xdr:colOff>
      <xdr:row>94</xdr:row>
      <xdr:rowOff>139382</xdr:rowOff>
    </xdr:from>
    <xdr:to>
      <xdr:col>12</xdr:col>
      <xdr:colOff>164224</xdr:colOff>
      <xdr:row>95</xdr:row>
      <xdr:rowOff>137948</xdr:rowOff>
    </xdr:to>
    <xdr:sp macro="" textlink="">
      <xdr:nvSpPr>
        <xdr:cNvPr id="156" name="Rectángulo 155">
          <a:extLst>
            <a:ext uri="{FF2B5EF4-FFF2-40B4-BE49-F238E27FC236}">
              <a16:creationId xmlns:a16="http://schemas.microsoft.com/office/drawing/2014/main" id="{66B746C3-9A42-BE34-8973-080BDB6420B0}"/>
            </a:ext>
          </a:extLst>
        </xdr:cNvPr>
        <xdr:cNvSpPr/>
      </xdr:nvSpPr>
      <xdr:spPr bwMode="auto">
        <a:xfrm>
          <a:off x="7491986" y="18729554"/>
          <a:ext cx="1520635" cy="182497"/>
        </a:xfrm>
        <a:prstGeom prst="rect">
          <a:avLst/>
        </a:prstGeom>
        <a:solidFill>
          <a:srgbClr val="92D050">
            <a:alpha val="72000"/>
          </a:srgbClr>
        </a:solidFill>
        <a:ln w="19050" cap="flat" cmpd="sng" algn="ctr">
          <a:solidFill>
            <a:srgbClr val="008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clientData/>
  </xdr:twoCellAnchor>
  <xdr:twoCellAnchor>
    <xdr:from>
      <xdr:col>10</xdr:col>
      <xdr:colOff>215477</xdr:colOff>
      <xdr:row>95</xdr:row>
      <xdr:rowOff>153790</xdr:rowOff>
    </xdr:from>
    <xdr:to>
      <xdr:col>12</xdr:col>
      <xdr:colOff>137948</xdr:colOff>
      <xdr:row>96</xdr:row>
      <xdr:rowOff>164225</xdr:rowOff>
    </xdr:to>
    <xdr:sp macro="" textlink="">
      <xdr:nvSpPr>
        <xdr:cNvPr id="157" name="Rectángulo 156">
          <a:extLst>
            <a:ext uri="{FF2B5EF4-FFF2-40B4-BE49-F238E27FC236}">
              <a16:creationId xmlns:a16="http://schemas.microsoft.com/office/drawing/2014/main" id="{46670D90-E4CF-3355-EE9F-BA8297093EB1}"/>
            </a:ext>
          </a:extLst>
        </xdr:cNvPr>
        <xdr:cNvSpPr/>
      </xdr:nvSpPr>
      <xdr:spPr bwMode="auto">
        <a:xfrm>
          <a:off x="7500460" y="18927893"/>
          <a:ext cx="1485885" cy="194366"/>
        </a:xfrm>
        <a:prstGeom prst="rect">
          <a:avLst/>
        </a:prstGeom>
        <a:solidFill>
          <a:srgbClr val="92D050">
            <a:alpha val="72000"/>
          </a:srgbClr>
        </a:solidFill>
        <a:ln w="19050" cap="flat" cmpd="sng" algn="ctr">
          <a:solidFill>
            <a:srgbClr val="008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clientData/>
  </xdr:twoCellAnchor>
  <xdr:twoCellAnchor>
    <xdr:from>
      <xdr:col>12</xdr:col>
      <xdr:colOff>105031</xdr:colOff>
      <xdr:row>96</xdr:row>
      <xdr:rowOff>181650</xdr:rowOff>
    </xdr:from>
    <xdr:to>
      <xdr:col>12</xdr:col>
      <xdr:colOff>203637</xdr:colOff>
      <xdr:row>98</xdr:row>
      <xdr:rowOff>65689</xdr:rowOff>
    </xdr:to>
    <xdr:sp macro="" textlink="">
      <xdr:nvSpPr>
        <xdr:cNvPr id="158" name="Rectángulo 157">
          <a:extLst>
            <a:ext uri="{FF2B5EF4-FFF2-40B4-BE49-F238E27FC236}">
              <a16:creationId xmlns:a16="http://schemas.microsoft.com/office/drawing/2014/main" id="{498E150F-E0E7-9FDD-8C6B-606095CAB62A}"/>
            </a:ext>
          </a:extLst>
        </xdr:cNvPr>
        <xdr:cNvSpPr/>
      </xdr:nvSpPr>
      <xdr:spPr bwMode="auto">
        <a:xfrm>
          <a:off x="8953428" y="19139684"/>
          <a:ext cx="98606" cy="251902"/>
        </a:xfrm>
        <a:prstGeom prst="rect">
          <a:avLst/>
        </a:prstGeom>
        <a:solidFill>
          <a:srgbClr val="92D050">
            <a:alpha val="72000"/>
          </a:srgbClr>
        </a:solidFill>
        <a:ln w="19050" cap="flat" cmpd="sng" algn="ctr">
          <a:solidFill>
            <a:srgbClr val="008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clientData/>
  </xdr:twoCellAnchor>
  <xdr:twoCellAnchor>
    <xdr:from>
      <xdr:col>8</xdr:col>
      <xdr:colOff>78344</xdr:colOff>
      <xdr:row>93</xdr:row>
      <xdr:rowOff>174644</xdr:rowOff>
    </xdr:from>
    <xdr:to>
      <xdr:col>10</xdr:col>
      <xdr:colOff>210813</xdr:colOff>
      <xdr:row>95</xdr:row>
      <xdr:rowOff>168165</xdr:rowOff>
    </xdr:to>
    <xdr:grpSp>
      <xdr:nvGrpSpPr>
        <xdr:cNvPr id="190" name="Grupo 189">
          <a:extLst>
            <a:ext uri="{FF2B5EF4-FFF2-40B4-BE49-F238E27FC236}">
              <a16:creationId xmlns:a16="http://schemas.microsoft.com/office/drawing/2014/main" id="{8D4A4AAF-E7CF-C308-B490-8808101DFD65}"/>
            </a:ext>
          </a:extLst>
        </xdr:cNvPr>
        <xdr:cNvGrpSpPr/>
      </xdr:nvGrpSpPr>
      <xdr:grpSpPr>
        <a:xfrm>
          <a:off x="5823824" y="18500744"/>
          <a:ext cx="1702189" cy="359281"/>
          <a:chOff x="3750476" y="33101075"/>
          <a:chExt cx="1648888" cy="301162"/>
        </a:xfrm>
      </xdr:grpSpPr>
      <xdr:sp macro="" textlink="">
        <xdr:nvSpPr>
          <xdr:cNvPr id="193" name="CuadroTexto 192">
            <a:extLst>
              <a:ext uri="{FF2B5EF4-FFF2-40B4-BE49-F238E27FC236}">
                <a16:creationId xmlns:a16="http://schemas.microsoft.com/office/drawing/2014/main" id="{5C1E2383-7836-B494-A262-5FCA7213970B}"/>
              </a:ext>
            </a:extLst>
          </xdr:cNvPr>
          <xdr:cNvSpPr txBox="1"/>
        </xdr:nvSpPr>
        <xdr:spPr>
          <a:xfrm>
            <a:off x="3750476" y="33101075"/>
            <a:ext cx="936609" cy="301162"/>
          </a:xfrm>
          <a:prstGeom prst="rect">
            <a:avLst/>
          </a:prstGeom>
          <a:solidFill>
            <a:sysClr val="window" lastClr="FFFFFF"/>
          </a:solidFill>
          <a:ln>
            <a:solidFill>
              <a:srgbClr val="008000"/>
            </a:solidFill>
            <a:headEnd type="none" w="med" len="med"/>
            <a:tailEnd type="none" w="med" len="med"/>
          </a:ln>
        </xdr:spPr>
        <xdr:style>
          <a:lnRef idx="1">
            <a:schemeClr val="accent3"/>
          </a:lnRef>
          <a:fillRef idx="2">
            <a:schemeClr val="accent3"/>
          </a:fillRef>
          <a:effectRef idx="1">
            <a:schemeClr val="accent3"/>
          </a:effectRef>
          <a:fontRef idx="minor">
            <a:schemeClr val="dk1"/>
          </a:fontRef>
        </xdr:style>
        <xdr:txBody>
          <a:bodyPr vertOverflow="clip" wrap="square" lIns="18288" tIns="0" rIns="0" bIns="0" rtlCol="0" anchor="ctr" upright="1"/>
          <a:lstStyle/>
          <a:p>
            <a:pPr marL="0" indent="0" algn="ctr"/>
            <a:r>
              <a:rPr lang="es-CL" sz="600">
                <a:solidFill>
                  <a:schemeClr val="dk1"/>
                </a:solidFill>
                <a:latin typeface="+mn-lt"/>
                <a:ea typeface="+mn-ea"/>
                <a:cs typeface="+mn-cs"/>
              </a:rPr>
              <a:t>BB6630</a:t>
            </a:r>
            <a:r>
              <a:rPr lang="es-CL" sz="600" baseline="0">
                <a:solidFill>
                  <a:schemeClr val="dk1"/>
                </a:solidFill>
                <a:latin typeface="+mn-lt"/>
                <a:ea typeface="+mn-ea"/>
                <a:cs typeface="+mn-cs"/>
              </a:rPr>
              <a:t> LTE2600/1900MHz</a:t>
            </a:r>
          </a:p>
          <a:p>
            <a:pPr marL="0" indent="0" algn="ctr"/>
            <a:r>
              <a:rPr lang="es-CL" sz="600" baseline="0">
                <a:solidFill>
                  <a:schemeClr val="dk1"/>
                </a:solidFill>
                <a:latin typeface="+mn-lt"/>
                <a:ea typeface="+mn-ea"/>
                <a:cs typeface="+mn-cs"/>
              </a:rPr>
              <a:t>A INSTALAR</a:t>
            </a:r>
            <a:endParaRPr lang="es-CL" sz="600">
              <a:solidFill>
                <a:schemeClr val="dk1"/>
              </a:solidFill>
              <a:latin typeface="+mn-lt"/>
              <a:ea typeface="+mn-ea"/>
              <a:cs typeface="+mn-cs"/>
            </a:endParaRPr>
          </a:p>
        </xdr:txBody>
      </xdr:sp>
      <xdr:cxnSp macro="">
        <xdr:nvCxnSpPr>
          <xdr:cNvPr id="194" name="Conector: angular 193">
            <a:extLst>
              <a:ext uri="{FF2B5EF4-FFF2-40B4-BE49-F238E27FC236}">
                <a16:creationId xmlns:a16="http://schemas.microsoft.com/office/drawing/2014/main" id="{32450EDA-216E-5B0F-64B2-7321BD08B406}"/>
              </a:ext>
            </a:extLst>
          </xdr:cNvPr>
          <xdr:cNvCxnSpPr>
            <a:stCxn id="193" idx="3"/>
            <a:endCxn id="156" idx="1"/>
          </xdr:cNvCxnSpPr>
        </xdr:nvCxnSpPr>
        <xdr:spPr bwMode="auto">
          <a:xfrm>
            <a:off x="4687085" y="33251656"/>
            <a:ext cx="712279" cy="46181"/>
          </a:xfrm>
          <a:prstGeom prst="bentConnector3">
            <a:avLst>
              <a:gd name="adj1" fmla="val 50000"/>
            </a:avLst>
          </a:prstGeom>
          <a:ln>
            <a:solidFill>
              <a:srgbClr val="008000"/>
            </a:solidFill>
            <a:headEnd type="none" w="med" len="med"/>
            <a:tailEnd type="triangle"/>
          </a:ln>
        </xdr:spPr>
        <xdr:style>
          <a:lnRef idx="2">
            <a:schemeClr val="accent4"/>
          </a:lnRef>
          <a:fillRef idx="0">
            <a:schemeClr val="accent4"/>
          </a:fillRef>
          <a:effectRef idx="1">
            <a:schemeClr val="accent4"/>
          </a:effectRef>
          <a:fontRef idx="minor">
            <a:schemeClr val="tx1"/>
          </a:fontRef>
        </xdr:style>
      </xdr:cxnSp>
    </xdr:grpSp>
    <xdr:clientData/>
  </xdr:twoCellAnchor>
  <xdr:twoCellAnchor>
    <xdr:from>
      <xdr:col>8</xdr:col>
      <xdr:colOff>78350</xdr:colOff>
      <xdr:row>96</xdr:row>
      <xdr:rowOff>31476</xdr:rowOff>
    </xdr:from>
    <xdr:to>
      <xdr:col>10</xdr:col>
      <xdr:colOff>211667</xdr:colOff>
      <xdr:row>97</xdr:row>
      <xdr:rowOff>19450</xdr:rowOff>
    </xdr:to>
    <xdr:grpSp>
      <xdr:nvGrpSpPr>
        <xdr:cNvPr id="197" name="Grupo 196">
          <a:extLst>
            <a:ext uri="{FF2B5EF4-FFF2-40B4-BE49-F238E27FC236}">
              <a16:creationId xmlns:a16="http://schemas.microsoft.com/office/drawing/2014/main" id="{D8A481AD-DD31-13A7-766D-8FAC47D6ADF3}"/>
            </a:ext>
          </a:extLst>
        </xdr:cNvPr>
        <xdr:cNvGrpSpPr/>
      </xdr:nvGrpSpPr>
      <xdr:grpSpPr>
        <a:xfrm>
          <a:off x="5823830" y="18906216"/>
          <a:ext cx="1703037" cy="170854"/>
          <a:chOff x="-876432" y="33415436"/>
          <a:chExt cx="1643004" cy="147274"/>
        </a:xfrm>
      </xdr:grpSpPr>
      <xdr:sp macro="" textlink="">
        <xdr:nvSpPr>
          <xdr:cNvPr id="198" name="CuadroTexto 197">
            <a:extLst>
              <a:ext uri="{FF2B5EF4-FFF2-40B4-BE49-F238E27FC236}">
                <a16:creationId xmlns:a16="http://schemas.microsoft.com/office/drawing/2014/main" id="{0C57AF2C-9AC9-50AE-D499-90A5F4D307AA}"/>
              </a:ext>
            </a:extLst>
          </xdr:cNvPr>
          <xdr:cNvSpPr txBox="1"/>
        </xdr:nvSpPr>
        <xdr:spPr>
          <a:xfrm>
            <a:off x="-876432" y="33415436"/>
            <a:ext cx="936609" cy="147274"/>
          </a:xfrm>
          <a:prstGeom prst="rect">
            <a:avLst/>
          </a:prstGeom>
          <a:solidFill>
            <a:sysClr val="window" lastClr="FFFFFF"/>
          </a:solidFill>
          <a:ln>
            <a:solidFill>
              <a:srgbClr val="008000"/>
            </a:solidFill>
            <a:headEnd type="none" w="med" len="med"/>
            <a:tailEnd type="none" w="med" len="med"/>
          </a:ln>
        </xdr:spPr>
        <xdr:style>
          <a:lnRef idx="1">
            <a:schemeClr val="accent3"/>
          </a:lnRef>
          <a:fillRef idx="2">
            <a:schemeClr val="accent3"/>
          </a:fillRef>
          <a:effectRef idx="1">
            <a:schemeClr val="accent3"/>
          </a:effectRef>
          <a:fontRef idx="minor">
            <a:schemeClr val="dk1"/>
          </a:fontRef>
        </xdr:style>
        <xdr:txBody>
          <a:bodyPr vertOverflow="clip" wrap="square" lIns="18288" tIns="0" rIns="0" bIns="0" rtlCol="0" anchor="ctr" upright="1"/>
          <a:lstStyle/>
          <a:p>
            <a:pPr marL="0" indent="0" algn="ctr"/>
            <a:r>
              <a:rPr lang="es-CL" sz="600" baseline="0">
                <a:solidFill>
                  <a:schemeClr val="dk1"/>
                </a:solidFill>
                <a:latin typeface="+mn-lt"/>
                <a:ea typeface="+mn-ea"/>
                <a:cs typeface="+mn-cs"/>
              </a:rPr>
              <a:t>ROUTER 6675 A INSTALAR</a:t>
            </a:r>
            <a:endParaRPr lang="es-CL" sz="600">
              <a:solidFill>
                <a:schemeClr val="dk1"/>
              </a:solidFill>
              <a:latin typeface="+mn-lt"/>
              <a:ea typeface="+mn-ea"/>
              <a:cs typeface="+mn-cs"/>
            </a:endParaRPr>
          </a:p>
        </xdr:txBody>
      </xdr:sp>
      <xdr:cxnSp macro="">
        <xdr:nvCxnSpPr>
          <xdr:cNvPr id="203" name="Conector: angular 202">
            <a:extLst>
              <a:ext uri="{FF2B5EF4-FFF2-40B4-BE49-F238E27FC236}">
                <a16:creationId xmlns:a16="http://schemas.microsoft.com/office/drawing/2014/main" id="{E13FBA35-32E3-2387-85FE-53495F55BD7B}"/>
              </a:ext>
            </a:extLst>
          </xdr:cNvPr>
          <xdr:cNvCxnSpPr>
            <a:stCxn id="198" idx="3"/>
            <a:endCxn id="157" idx="1"/>
          </xdr:cNvCxnSpPr>
        </xdr:nvCxnSpPr>
        <xdr:spPr bwMode="auto">
          <a:xfrm flipV="1">
            <a:off x="60177" y="33447538"/>
            <a:ext cx="706395" cy="41535"/>
          </a:xfrm>
          <a:prstGeom prst="bentConnector3">
            <a:avLst>
              <a:gd name="adj1" fmla="val 50000"/>
            </a:avLst>
          </a:prstGeom>
          <a:ln>
            <a:solidFill>
              <a:srgbClr val="008000"/>
            </a:solidFill>
            <a:headEnd type="none" w="med" len="med"/>
            <a:tailEnd type="triangle"/>
          </a:ln>
        </xdr:spPr>
        <xdr:style>
          <a:lnRef idx="2">
            <a:schemeClr val="accent4"/>
          </a:lnRef>
          <a:fillRef idx="0">
            <a:schemeClr val="accent4"/>
          </a:fillRef>
          <a:effectRef idx="1">
            <a:schemeClr val="accent4"/>
          </a:effectRef>
          <a:fontRef idx="minor">
            <a:schemeClr val="tx1"/>
          </a:fontRef>
        </xdr:style>
      </xdr:cxnSp>
    </xdr:grpSp>
    <xdr:clientData/>
  </xdr:twoCellAnchor>
  <xdr:twoCellAnchor>
    <xdr:from>
      <xdr:col>8</xdr:col>
      <xdr:colOff>76335</xdr:colOff>
      <xdr:row>97</xdr:row>
      <xdr:rowOff>62900</xdr:rowOff>
    </xdr:from>
    <xdr:to>
      <xdr:col>12</xdr:col>
      <xdr:colOff>103126</xdr:colOff>
      <xdr:row>98</xdr:row>
      <xdr:rowOff>174156</xdr:rowOff>
    </xdr:to>
    <xdr:grpSp>
      <xdr:nvGrpSpPr>
        <xdr:cNvPr id="208" name="Grupo 207">
          <a:extLst>
            <a:ext uri="{FF2B5EF4-FFF2-40B4-BE49-F238E27FC236}">
              <a16:creationId xmlns:a16="http://schemas.microsoft.com/office/drawing/2014/main" id="{969AC609-3725-49F1-6BA9-FEC85B7BB092}"/>
            </a:ext>
          </a:extLst>
        </xdr:cNvPr>
        <xdr:cNvGrpSpPr/>
      </xdr:nvGrpSpPr>
      <xdr:grpSpPr>
        <a:xfrm>
          <a:off x="5821815" y="19120520"/>
          <a:ext cx="3166231" cy="294136"/>
          <a:chOff x="-877346" y="33414722"/>
          <a:chExt cx="3022660" cy="249398"/>
        </a:xfrm>
      </xdr:grpSpPr>
      <xdr:sp macro="" textlink="">
        <xdr:nvSpPr>
          <xdr:cNvPr id="209" name="CuadroTexto 208">
            <a:extLst>
              <a:ext uri="{FF2B5EF4-FFF2-40B4-BE49-F238E27FC236}">
                <a16:creationId xmlns:a16="http://schemas.microsoft.com/office/drawing/2014/main" id="{11797492-2C9A-86F3-6B35-F71508293089}"/>
              </a:ext>
            </a:extLst>
          </xdr:cNvPr>
          <xdr:cNvSpPr txBox="1"/>
        </xdr:nvSpPr>
        <xdr:spPr>
          <a:xfrm>
            <a:off x="-877346" y="33414722"/>
            <a:ext cx="936609" cy="249398"/>
          </a:xfrm>
          <a:prstGeom prst="rect">
            <a:avLst/>
          </a:prstGeom>
          <a:solidFill>
            <a:sysClr val="window" lastClr="FFFFFF"/>
          </a:solidFill>
          <a:ln>
            <a:solidFill>
              <a:srgbClr val="008000"/>
            </a:solidFill>
            <a:headEnd type="none" w="med" len="med"/>
            <a:tailEnd type="none" w="med" len="med"/>
          </a:ln>
        </xdr:spPr>
        <xdr:style>
          <a:lnRef idx="1">
            <a:schemeClr val="accent3"/>
          </a:lnRef>
          <a:fillRef idx="2">
            <a:schemeClr val="accent3"/>
          </a:fillRef>
          <a:effectRef idx="1">
            <a:schemeClr val="accent3"/>
          </a:effectRef>
          <a:fontRef idx="minor">
            <a:schemeClr val="dk1"/>
          </a:fontRef>
        </xdr:style>
        <xdr:txBody>
          <a:bodyPr vertOverflow="clip" wrap="square" lIns="18288" tIns="0" rIns="0" bIns="0" rtlCol="0" anchor="ctr" upright="1"/>
          <a:lstStyle/>
          <a:p>
            <a:pPr marL="0" indent="0" algn="ctr"/>
            <a:r>
              <a:rPr lang="es-CL" sz="600" baseline="0">
                <a:solidFill>
                  <a:schemeClr val="dk1"/>
                </a:solidFill>
                <a:latin typeface="+mn-lt"/>
                <a:ea typeface="+mn-ea"/>
                <a:cs typeface="+mn-cs"/>
              </a:rPr>
              <a:t>GNSS RECEIVER UNIT A INSTALAR</a:t>
            </a:r>
            <a:endParaRPr lang="es-CL" sz="600">
              <a:solidFill>
                <a:schemeClr val="dk1"/>
              </a:solidFill>
              <a:latin typeface="+mn-lt"/>
              <a:ea typeface="+mn-ea"/>
              <a:cs typeface="+mn-cs"/>
            </a:endParaRPr>
          </a:p>
        </xdr:txBody>
      </xdr:sp>
      <xdr:cxnSp macro="">
        <xdr:nvCxnSpPr>
          <xdr:cNvPr id="210" name="Conector: angular 209">
            <a:extLst>
              <a:ext uri="{FF2B5EF4-FFF2-40B4-BE49-F238E27FC236}">
                <a16:creationId xmlns:a16="http://schemas.microsoft.com/office/drawing/2014/main" id="{FCE5BC0F-1B43-24E3-AFF6-B509062FD926}"/>
              </a:ext>
            </a:extLst>
          </xdr:cNvPr>
          <xdr:cNvCxnSpPr>
            <a:stCxn id="209" idx="3"/>
            <a:endCxn id="158" idx="1"/>
          </xdr:cNvCxnSpPr>
        </xdr:nvCxnSpPr>
        <xdr:spPr bwMode="auto">
          <a:xfrm flipV="1">
            <a:off x="59263" y="33464455"/>
            <a:ext cx="2086051" cy="74966"/>
          </a:xfrm>
          <a:prstGeom prst="bentConnector3">
            <a:avLst>
              <a:gd name="adj1" fmla="val 50000"/>
            </a:avLst>
          </a:prstGeom>
          <a:ln>
            <a:solidFill>
              <a:srgbClr val="008000"/>
            </a:solidFill>
            <a:headEnd type="none" w="med" len="med"/>
            <a:tailEnd type="triangle"/>
          </a:ln>
        </xdr:spPr>
        <xdr:style>
          <a:lnRef idx="2">
            <a:schemeClr val="accent4"/>
          </a:lnRef>
          <a:fillRef idx="0">
            <a:schemeClr val="accent4"/>
          </a:fillRef>
          <a:effectRef idx="1">
            <a:schemeClr val="accent4"/>
          </a:effectRef>
          <a:fontRef idx="minor">
            <a:schemeClr val="tx1"/>
          </a:fontRef>
        </xdr:style>
      </xdr:cxnSp>
    </xdr:grpSp>
    <xdr:clientData/>
  </xdr:twoCellAnchor>
  <xdr:twoCellAnchor>
    <xdr:from>
      <xdr:col>10</xdr:col>
      <xdr:colOff>174756</xdr:colOff>
      <xdr:row>91</xdr:row>
      <xdr:rowOff>55312</xdr:rowOff>
    </xdr:from>
    <xdr:to>
      <xdr:col>12</xdr:col>
      <xdr:colOff>172697</xdr:colOff>
      <xdr:row>94</xdr:row>
      <xdr:rowOff>75817</xdr:rowOff>
    </xdr:to>
    <xdr:sp macro="" textlink="">
      <xdr:nvSpPr>
        <xdr:cNvPr id="67" name="Rectángulo 66">
          <a:extLst>
            <a:ext uri="{FF2B5EF4-FFF2-40B4-BE49-F238E27FC236}">
              <a16:creationId xmlns:a16="http://schemas.microsoft.com/office/drawing/2014/main" id="{A708106D-044D-BBA4-2C25-44B32AEEA20A}"/>
            </a:ext>
          </a:extLst>
        </xdr:cNvPr>
        <xdr:cNvSpPr/>
      </xdr:nvSpPr>
      <xdr:spPr bwMode="auto">
        <a:xfrm>
          <a:off x="7459739" y="18093691"/>
          <a:ext cx="1561355" cy="572298"/>
        </a:xfrm>
        <a:prstGeom prst="rect">
          <a:avLst/>
        </a:prstGeom>
        <a:solidFill>
          <a:srgbClr val="FFC000">
            <a:alpha val="25000"/>
          </a:srgbClr>
        </a:solidFill>
        <a:ln w="1905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marL="0" indent="0" algn="l"/>
          <a:endParaRPr lang="es-CL" sz="1100">
            <a:latin typeface="+mn-lt"/>
            <a:ea typeface="+mn-ea"/>
            <a:cs typeface="+mn-cs"/>
          </a:endParaRPr>
        </a:p>
      </xdr:txBody>
    </xdr:sp>
    <xdr:clientData/>
  </xdr:twoCellAnchor>
  <xdr:twoCellAnchor>
    <xdr:from>
      <xdr:col>8</xdr:col>
      <xdr:colOff>83849</xdr:colOff>
      <xdr:row>92</xdr:row>
      <xdr:rowOff>12800</xdr:rowOff>
    </xdr:from>
    <xdr:to>
      <xdr:col>10</xdr:col>
      <xdr:colOff>196368</xdr:colOff>
      <xdr:row>93</xdr:row>
      <xdr:rowOff>142302</xdr:rowOff>
    </xdr:to>
    <xdr:grpSp>
      <xdr:nvGrpSpPr>
        <xdr:cNvPr id="68" name="Grupo 67">
          <a:extLst>
            <a:ext uri="{FF2B5EF4-FFF2-40B4-BE49-F238E27FC236}">
              <a16:creationId xmlns:a16="http://schemas.microsoft.com/office/drawing/2014/main" id="{DD32A79F-D668-E1A4-3447-B0A744B42A5A}"/>
            </a:ext>
          </a:extLst>
        </xdr:cNvPr>
        <xdr:cNvGrpSpPr/>
      </xdr:nvGrpSpPr>
      <xdr:grpSpPr>
        <a:xfrm>
          <a:off x="5829329" y="18156020"/>
          <a:ext cx="1682239" cy="312382"/>
          <a:chOff x="8320020" y="31490356"/>
          <a:chExt cx="1639038" cy="248273"/>
        </a:xfrm>
      </xdr:grpSpPr>
      <xdr:sp macro="" textlink="">
        <xdr:nvSpPr>
          <xdr:cNvPr id="69" name="CuadroTexto 68">
            <a:extLst>
              <a:ext uri="{FF2B5EF4-FFF2-40B4-BE49-F238E27FC236}">
                <a16:creationId xmlns:a16="http://schemas.microsoft.com/office/drawing/2014/main" id="{D831C0BA-C37B-1770-6D32-FCBF56312AE1}"/>
              </a:ext>
            </a:extLst>
          </xdr:cNvPr>
          <xdr:cNvSpPr txBox="1"/>
        </xdr:nvSpPr>
        <xdr:spPr>
          <a:xfrm>
            <a:off x="8320020" y="31490356"/>
            <a:ext cx="936609" cy="248273"/>
          </a:xfrm>
          <a:prstGeom prst="rect">
            <a:avLst/>
          </a:prstGeom>
          <a:solidFill>
            <a:sysClr val="window" lastClr="FFFFFF"/>
          </a:solidFill>
          <a:ln>
            <a:solidFill>
              <a:srgbClr val="FFC000"/>
            </a:solidFill>
            <a:headEnd type="none" w="med" len="med"/>
            <a:tailEnd type="none" w="med" len="med"/>
          </a:ln>
        </xdr:spPr>
        <xdr:style>
          <a:lnRef idx="1">
            <a:schemeClr val="accent3"/>
          </a:lnRef>
          <a:fillRef idx="2">
            <a:schemeClr val="accent3"/>
          </a:fillRef>
          <a:effectRef idx="1">
            <a:schemeClr val="accent3"/>
          </a:effectRef>
          <a:fontRef idx="minor">
            <a:schemeClr val="dk1"/>
          </a:fontRef>
        </xdr:style>
        <xdr:txBody>
          <a:bodyPr vertOverflow="clip" wrap="square" lIns="18288" tIns="0" rIns="0" bIns="0" rtlCol="0" anchor="ctr" upright="1"/>
          <a:lstStyle/>
          <a:p>
            <a:pPr marL="0" indent="0" algn="ctr"/>
            <a:r>
              <a:rPr lang="es-CL" sz="600">
                <a:solidFill>
                  <a:schemeClr val="dk1"/>
                </a:solidFill>
                <a:latin typeface="+mn-lt"/>
                <a:ea typeface="+mn-ea"/>
                <a:cs typeface="+mn-cs"/>
              </a:rPr>
              <a:t>DCC N°1 </a:t>
            </a:r>
          </a:p>
          <a:p>
            <a:pPr marL="0" indent="0" algn="ctr"/>
            <a:r>
              <a:rPr lang="es-CL" sz="600" baseline="0">
                <a:solidFill>
                  <a:schemeClr val="dk1"/>
                </a:solidFill>
                <a:latin typeface="+mn-lt"/>
                <a:ea typeface="+mn-ea"/>
                <a:cs typeface="+mn-cs"/>
              </a:rPr>
              <a:t>INTERVENIDO</a:t>
            </a:r>
            <a:endParaRPr lang="es-CL" sz="600">
              <a:solidFill>
                <a:schemeClr val="dk1"/>
              </a:solidFill>
              <a:latin typeface="+mn-lt"/>
              <a:ea typeface="+mn-ea"/>
              <a:cs typeface="+mn-cs"/>
            </a:endParaRPr>
          </a:p>
        </xdr:txBody>
      </xdr:sp>
      <xdr:cxnSp macro="">
        <xdr:nvCxnSpPr>
          <xdr:cNvPr id="71" name="Conector: angular 70">
            <a:extLst>
              <a:ext uri="{FF2B5EF4-FFF2-40B4-BE49-F238E27FC236}">
                <a16:creationId xmlns:a16="http://schemas.microsoft.com/office/drawing/2014/main" id="{A521236D-9154-FECC-39EA-C7254A6CC932}"/>
              </a:ext>
            </a:extLst>
          </xdr:cNvPr>
          <xdr:cNvCxnSpPr>
            <a:stCxn id="69" idx="3"/>
          </xdr:cNvCxnSpPr>
        </xdr:nvCxnSpPr>
        <xdr:spPr bwMode="auto">
          <a:xfrm flipV="1">
            <a:off x="9256629" y="31605090"/>
            <a:ext cx="702429" cy="9403"/>
          </a:xfrm>
          <a:prstGeom prst="bentConnector3">
            <a:avLst>
              <a:gd name="adj1" fmla="val 50000"/>
            </a:avLst>
          </a:prstGeom>
          <a:ln>
            <a:solidFill>
              <a:srgbClr val="FFC000"/>
            </a:solidFill>
            <a:headEnd type="none" w="med" len="med"/>
            <a:tailEnd type="triangle"/>
          </a:ln>
        </xdr:spPr>
        <xdr:style>
          <a:lnRef idx="2">
            <a:schemeClr val="accent4"/>
          </a:lnRef>
          <a:fillRef idx="0">
            <a:schemeClr val="accent4"/>
          </a:fillRef>
          <a:effectRef idx="1">
            <a:schemeClr val="accent4"/>
          </a:effectRef>
          <a:fontRef idx="minor">
            <a:schemeClr val="tx1"/>
          </a:fontRef>
        </xdr:style>
      </xdr:cxnSp>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47625</xdr:colOff>
      <xdr:row>17</xdr:row>
      <xdr:rowOff>171450</xdr:rowOff>
    </xdr:from>
    <xdr:to>
      <xdr:col>18</xdr:col>
      <xdr:colOff>208428</xdr:colOff>
      <xdr:row>24</xdr:row>
      <xdr:rowOff>335684</xdr:rowOff>
    </xdr:to>
    <xdr:pic>
      <xdr:nvPicPr>
        <xdr:cNvPr id="3" name="Imagen 2">
          <a:extLst>
            <a:ext uri="{FF2B5EF4-FFF2-40B4-BE49-F238E27FC236}">
              <a16:creationId xmlns:a16="http://schemas.microsoft.com/office/drawing/2014/main" id="{D1901BB3-2B14-0C6A-770E-512B065646B6}"/>
            </a:ext>
          </a:extLst>
        </xdr:cNvPr>
        <xdr:cNvPicPr>
          <a:picLocks noChangeAspect="1"/>
        </xdr:cNvPicPr>
      </xdr:nvPicPr>
      <xdr:blipFill>
        <a:blip xmlns:r="http://schemas.openxmlformats.org/officeDocument/2006/relationships" r:embed="rId1"/>
        <a:stretch>
          <a:fillRect/>
        </a:stretch>
      </xdr:blipFill>
      <xdr:spPr>
        <a:xfrm>
          <a:off x="714375" y="3733800"/>
          <a:ext cx="5609103" cy="289790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498861</xdr:colOff>
      <xdr:row>30</xdr:row>
      <xdr:rowOff>70733</xdr:rowOff>
    </xdr:from>
    <xdr:to>
      <xdr:col>9</xdr:col>
      <xdr:colOff>214014</xdr:colOff>
      <xdr:row>34</xdr:row>
      <xdr:rowOff>70851</xdr:rowOff>
    </xdr:to>
    <xdr:grpSp>
      <xdr:nvGrpSpPr>
        <xdr:cNvPr id="574" name="Grupo 573">
          <a:extLst>
            <a:ext uri="{FF2B5EF4-FFF2-40B4-BE49-F238E27FC236}">
              <a16:creationId xmlns:a16="http://schemas.microsoft.com/office/drawing/2014/main" id="{9861BCF6-095E-4FE6-A2AF-6A15479D417A}"/>
            </a:ext>
          </a:extLst>
        </xdr:cNvPr>
        <xdr:cNvGrpSpPr/>
      </xdr:nvGrpSpPr>
      <xdr:grpSpPr>
        <a:xfrm>
          <a:off x="803661" y="5467486"/>
          <a:ext cx="6026306" cy="717294"/>
          <a:chOff x="609600" y="7421217"/>
          <a:chExt cx="5982399" cy="769674"/>
        </a:xfrm>
      </xdr:grpSpPr>
      <xdr:grpSp>
        <xdr:nvGrpSpPr>
          <xdr:cNvPr id="575" name="Grupo 574">
            <a:extLst>
              <a:ext uri="{FF2B5EF4-FFF2-40B4-BE49-F238E27FC236}">
                <a16:creationId xmlns:a16="http://schemas.microsoft.com/office/drawing/2014/main" id="{A393E90F-F030-E7D0-E48B-9AF7F184765F}"/>
              </a:ext>
            </a:extLst>
          </xdr:cNvPr>
          <xdr:cNvGrpSpPr/>
        </xdr:nvGrpSpPr>
        <xdr:grpSpPr>
          <a:xfrm>
            <a:off x="609600" y="7421217"/>
            <a:ext cx="5982399" cy="769674"/>
            <a:chOff x="1514475" y="381000"/>
            <a:chExt cx="5295900" cy="795618"/>
          </a:xfrm>
          <a:solidFill>
            <a:schemeClr val="bg1">
              <a:lumMod val="75000"/>
            </a:schemeClr>
          </a:solidFill>
        </xdr:grpSpPr>
        <xdr:grpSp>
          <xdr:nvGrpSpPr>
            <xdr:cNvPr id="577" name="32 Grupo">
              <a:extLst>
                <a:ext uri="{FF2B5EF4-FFF2-40B4-BE49-F238E27FC236}">
                  <a16:creationId xmlns:a16="http://schemas.microsoft.com/office/drawing/2014/main" id="{2B0B77C4-3A6C-0E5A-5470-D8420B5CB395}"/>
                </a:ext>
              </a:extLst>
            </xdr:cNvPr>
            <xdr:cNvGrpSpPr/>
          </xdr:nvGrpSpPr>
          <xdr:grpSpPr>
            <a:xfrm>
              <a:off x="1514475" y="381000"/>
              <a:ext cx="5295900" cy="795618"/>
              <a:chOff x="1533525" y="209550"/>
              <a:chExt cx="3800475" cy="795618"/>
            </a:xfrm>
            <a:grpFill/>
          </xdr:grpSpPr>
          <xdr:sp macro="" textlink="">
            <xdr:nvSpPr>
              <xdr:cNvPr id="593" name="2 Rectángulo redondeado">
                <a:extLst>
                  <a:ext uri="{FF2B5EF4-FFF2-40B4-BE49-F238E27FC236}">
                    <a16:creationId xmlns:a16="http://schemas.microsoft.com/office/drawing/2014/main" id="{B3DED0E6-5E55-DA87-FF7F-881C9A56AD78}"/>
                  </a:ext>
                </a:extLst>
              </xdr:cNvPr>
              <xdr:cNvSpPr/>
            </xdr:nvSpPr>
            <xdr:spPr>
              <a:xfrm>
                <a:off x="1533525" y="209550"/>
                <a:ext cx="3800475" cy="795618"/>
              </a:xfrm>
              <a:prstGeom prst="roundRect">
                <a:avLst/>
              </a:prstGeom>
              <a:grpFill/>
              <a:ln>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s-CL" sz="1100"/>
              </a:p>
            </xdr:txBody>
          </xdr:sp>
          <xdr:sp macro="" textlink="">
            <xdr:nvSpPr>
              <xdr:cNvPr id="594" name="9 CuadroTexto">
                <a:extLst>
                  <a:ext uri="{FF2B5EF4-FFF2-40B4-BE49-F238E27FC236}">
                    <a16:creationId xmlns:a16="http://schemas.microsoft.com/office/drawing/2014/main" id="{BE21FBA4-547D-1B87-AE6C-C02910138856}"/>
                  </a:ext>
                </a:extLst>
              </xdr:cNvPr>
              <xdr:cNvSpPr txBox="1"/>
            </xdr:nvSpPr>
            <xdr:spPr>
              <a:xfrm rot="16200000">
                <a:off x="1399302" y="404540"/>
                <a:ext cx="762000" cy="390424"/>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s-CL" sz="1200" b="1">
                    <a:solidFill>
                      <a:sysClr val="windowText" lastClr="000000"/>
                    </a:solidFill>
                  </a:rPr>
                  <a:t>BB6630</a:t>
                </a:r>
              </a:p>
              <a:p>
                <a:pPr algn="ctr"/>
                <a:r>
                  <a:rPr lang="es-CL" sz="700" b="1">
                    <a:solidFill>
                      <a:srgbClr val="008000"/>
                    </a:solidFill>
                  </a:rPr>
                  <a:t>LTE260MHz</a:t>
                </a:r>
              </a:p>
              <a:p>
                <a:pPr algn="ctr"/>
                <a:r>
                  <a:rPr lang="es-CL" sz="700" b="1">
                    <a:solidFill>
                      <a:srgbClr val="008000"/>
                    </a:solidFill>
                  </a:rPr>
                  <a:t>LTE1900MHz</a:t>
                </a:r>
              </a:p>
              <a:p>
                <a:pPr algn="ctr"/>
                <a:r>
                  <a:rPr lang="es-CL" sz="600" b="1">
                    <a:solidFill>
                      <a:sysClr val="windowText" lastClr="000000"/>
                    </a:solidFill>
                  </a:rPr>
                  <a:t>A INSTALAR</a:t>
                </a:r>
              </a:p>
            </xdr:txBody>
          </xdr:sp>
        </xdr:grpSp>
        <xdr:sp macro="" textlink="">
          <xdr:nvSpPr>
            <xdr:cNvPr id="578" name="7 Rectángulo">
              <a:extLst>
                <a:ext uri="{FF2B5EF4-FFF2-40B4-BE49-F238E27FC236}">
                  <a16:creationId xmlns:a16="http://schemas.microsoft.com/office/drawing/2014/main" id="{091AF0E2-A389-EDB5-38E3-0687DC65C6DE}"/>
                </a:ext>
              </a:extLst>
            </xdr:cNvPr>
            <xdr:cNvSpPr/>
          </xdr:nvSpPr>
          <xdr:spPr>
            <a:xfrm>
              <a:off x="2498477" y="647701"/>
              <a:ext cx="247650" cy="209550"/>
            </a:xfrm>
            <a:prstGeom prst="rect">
              <a:avLst/>
            </a:prstGeom>
            <a:grpFill/>
            <a:ln>
              <a:solidFill>
                <a:srgbClr val="008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A</a:t>
              </a:r>
            </a:p>
          </xdr:txBody>
        </xdr:sp>
        <xdr:sp macro="" textlink="">
          <xdr:nvSpPr>
            <xdr:cNvPr id="579" name="7 Rectángulo">
              <a:extLst>
                <a:ext uri="{FF2B5EF4-FFF2-40B4-BE49-F238E27FC236}">
                  <a16:creationId xmlns:a16="http://schemas.microsoft.com/office/drawing/2014/main" id="{6FF30E0F-8877-D4BE-753B-5F9CE275683E}"/>
                </a:ext>
              </a:extLst>
            </xdr:cNvPr>
            <xdr:cNvSpPr/>
          </xdr:nvSpPr>
          <xdr:spPr>
            <a:xfrm>
              <a:off x="2763988" y="648891"/>
              <a:ext cx="247650" cy="209550"/>
            </a:xfrm>
            <a:prstGeom prst="rect">
              <a:avLst/>
            </a:prstGeom>
            <a:grpFill/>
            <a:ln>
              <a:solidFill>
                <a:srgbClr val="008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B</a:t>
              </a:r>
            </a:p>
          </xdr:txBody>
        </xdr:sp>
        <xdr:sp macro="" textlink="">
          <xdr:nvSpPr>
            <xdr:cNvPr id="580" name="7 Rectángulo">
              <a:extLst>
                <a:ext uri="{FF2B5EF4-FFF2-40B4-BE49-F238E27FC236}">
                  <a16:creationId xmlns:a16="http://schemas.microsoft.com/office/drawing/2014/main" id="{1F99C90D-EA93-6575-2CEC-8042EB30E31F}"/>
                </a:ext>
              </a:extLst>
            </xdr:cNvPr>
            <xdr:cNvSpPr/>
          </xdr:nvSpPr>
          <xdr:spPr>
            <a:xfrm>
              <a:off x="3032818" y="648891"/>
              <a:ext cx="247650" cy="209550"/>
            </a:xfrm>
            <a:prstGeom prst="rect">
              <a:avLst/>
            </a:prstGeom>
            <a:grpFill/>
            <a:ln>
              <a:solidFill>
                <a:srgbClr val="008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C</a:t>
              </a:r>
            </a:p>
          </xdr:txBody>
        </xdr:sp>
        <xdr:sp macro="" textlink="">
          <xdr:nvSpPr>
            <xdr:cNvPr id="581" name="7 Rectángulo">
              <a:extLst>
                <a:ext uri="{FF2B5EF4-FFF2-40B4-BE49-F238E27FC236}">
                  <a16:creationId xmlns:a16="http://schemas.microsoft.com/office/drawing/2014/main" id="{D104BD44-968B-12CC-CA0B-1A13EEDD1088}"/>
                </a:ext>
              </a:extLst>
            </xdr:cNvPr>
            <xdr:cNvSpPr/>
          </xdr:nvSpPr>
          <xdr:spPr>
            <a:xfrm>
              <a:off x="3303339" y="650081"/>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D</a:t>
              </a:r>
            </a:p>
          </xdr:txBody>
        </xdr:sp>
        <xdr:sp macro="" textlink="">
          <xdr:nvSpPr>
            <xdr:cNvPr id="582" name="7 Rectángulo">
              <a:extLst>
                <a:ext uri="{FF2B5EF4-FFF2-40B4-BE49-F238E27FC236}">
                  <a16:creationId xmlns:a16="http://schemas.microsoft.com/office/drawing/2014/main" id="{10BF87D2-8999-7590-0EC2-4706638C84C1}"/>
                </a:ext>
              </a:extLst>
            </xdr:cNvPr>
            <xdr:cNvSpPr/>
          </xdr:nvSpPr>
          <xdr:spPr>
            <a:xfrm>
              <a:off x="3569541" y="651710"/>
              <a:ext cx="247650" cy="206729"/>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E</a:t>
              </a:r>
            </a:p>
          </xdr:txBody>
        </xdr:sp>
        <xdr:sp macro="" textlink="">
          <xdr:nvSpPr>
            <xdr:cNvPr id="583" name="7 Rectángulo">
              <a:extLst>
                <a:ext uri="{FF2B5EF4-FFF2-40B4-BE49-F238E27FC236}">
                  <a16:creationId xmlns:a16="http://schemas.microsoft.com/office/drawing/2014/main" id="{FA651B5B-60FD-16D5-6269-8CF38AA6B9B3}"/>
                </a:ext>
              </a:extLst>
            </xdr:cNvPr>
            <xdr:cNvSpPr/>
          </xdr:nvSpPr>
          <xdr:spPr>
            <a:xfrm>
              <a:off x="3890264" y="642937"/>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F</a:t>
              </a:r>
            </a:p>
          </xdr:txBody>
        </xdr:sp>
        <xdr:sp macro="" textlink="">
          <xdr:nvSpPr>
            <xdr:cNvPr id="584" name="7 Rectángulo">
              <a:extLst>
                <a:ext uri="{FF2B5EF4-FFF2-40B4-BE49-F238E27FC236}">
                  <a16:creationId xmlns:a16="http://schemas.microsoft.com/office/drawing/2014/main" id="{2A21465E-B4E9-639B-64C6-BBF91BDBBB2D}"/>
                </a:ext>
              </a:extLst>
            </xdr:cNvPr>
            <xdr:cNvSpPr/>
          </xdr:nvSpPr>
          <xdr:spPr>
            <a:xfrm>
              <a:off x="4155774" y="644127"/>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G</a:t>
              </a:r>
            </a:p>
          </xdr:txBody>
        </xdr:sp>
        <xdr:sp macro="" textlink="">
          <xdr:nvSpPr>
            <xdr:cNvPr id="585" name="7 Rectángulo">
              <a:extLst>
                <a:ext uri="{FF2B5EF4-FFF2-40B4-BE49-F238E27FC236}">
                  <a16:creationId xmlns:a16="http://schemas.microsoft.com/office/drawing/2014/main" id="{C644691A-1F5F-8557-9C78-3CB4540D19E0}"/>
                </a:ext>
              </a:extLst>
            </xdr:cNvPr>
            <xdr:cNvSpPr/>
          </xdr:nvSpPr>
          <xdr:spPr>
            <a:xfrm>
              <a:off x="4419591" y="644127"/>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H</a:t>
              </a:r>
            </a:p>
          </xdr:txBody>
        </xdr:sp>
        <xdr:sp macro="" textlink="">
          <xdr:nvSpPr>
            <xdr:cNvPr id="586" name="7 Rectángulo">
              <a:extLst>
                <a:ext uri="{FF2B5EF4-FFF2-40B4-BE49-F238E27FC236}">
                  <a16:creationId xmlns:a16="http://schemas.microsoft.com/office/drawing/2014/main" id="{2D0A84BA-1219-CC74-D0C9-5B495F40EEA9}"/>
                </a:ext>
              </a:extLst>
            </xdr:cNvPr>
            <xdr:cNvSpPr/>
          </xdr:nvSpPr>
          <xdr:spPr>
            <a:xfrm>
              <a:off x="4690114" y="643235"/>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J</a:t>
              </a:r>
            </a:p>
          </xdr:txBody>
        </xdr:sp>
        <xdr:sp macro="" textlink="">
          <xdr:nvSpPr>
            <xdr:cNvPr id="587" name="7 Rectángulo">
              <a:extLst>
                <a:ext uri="{FF2B5EF4-FFF2-40B4-BE49-F238E27FC236}">
                  <a16:creationId xmlns:a16="http://schemas.microsoft.com/office/drawing/2014/main" id="{1AFB10FA-74D4-EFF0-77E7-4E4EFDBB1272}"/>
                </a:ext>
              </a:extLst>
            </xdr:cNvPr>
            <xdr:cNvSpPr/>
          </xdr:nvSpPr>
          <xdr:spPr>
            <a:xfrm>
              <a:off x="4956309" y="644126"/>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K</a:t>
              </a:r>
            </a:p>
          </xdr:txBody>
        </xdr:sp>
        <xdr:sp macro="" textlink="">
          <xdr:nvSpPr>
            <xdr:cNvPr id="588" name="7 Rectángulo">
              <a:extLst>
                <a:ext uri="{FF2B5EF4-FFF2-40B4-BE49-F238E27FC236}">
                  <a16:creationId xmlns:a16="http://schemas.microsoft.com/office/drawing/2014/main" id="{E3D3F4AB-30AA-709A-FFCE-F1C3668C517A}"/>
                </a:ext>
              </a:extLst>
            </xdr:cNvPr>
            <xdr:cNvSpPr/>
          </xdr:nvSpPr>
          <xdr:spPr>
            <a:xfrm>
              <a:off x="5260708" y="648890"/>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L</a:t>
              </a:r>
            </a:p>
          </xdr:txBody>
        </xdr:sp>
        <xdr:sp macro="" textlink="">
          <xdr:nvSpPr>
            <xdr:cNvPr id="589" name="7 Rectángulo">
              <a:extLst>
                <a:ext uri="{FF2B5EF4-FFF2-40B4-BE49-F238E27FC236}">
                  <a16:creationId xmlns:a16="http://schemas.microsoft.com/office/drawing/2014/main" id="{BE49258E-080E-3261-6EEF-F47EF4B4C889}"/>
                </a:ext>
              </a:extLst>
            </xdr:cNvPr>
            <xdr:cNvSpPr/>
          </xdr:nvSpPr>
          <xdr:spPr>
            <a:xfrm>
              <a:off x="5526217" y="650080"/>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M</a:t>
              </a:r>
            </a:p>
          </xdr:txBody>
        </xdr:sp>
        <xdr:sp macro="" textlink="">
          <xdr:nvSpPr>
            <xdr:cNvPr id="590" name="7 Rectángulo">
              <a:extLst>
                <a:ext uri="{FF2B5EF4-FFF2-40B4-BE49-F238E27FC236}">
                  <a16:creationId xmlns:a16="http://schemas.microsoft.com/office/drawing/2014/main" id="{C8E688AB-BF57-9929-F8BF-A1E62665B785}"/>
                </a:ext>
              </a:extLst>
            </xdr:cNvPr>
            <xdr:cNvSpPr/>
          </xdr:nvSpPr>
          <xdr:spPr>
            <a:xfrm>
              <a:off x="5800059" y="650080"/>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N</a:t>
              </a:r>
            </a:p>
          </xdr:txBody>
        </xdr:sp>
        <xdr:sp macro="" textlink="">
          <xdr:nvSpPr>
            <xdr:cNvPr id="591" name="7 Rectángulo">
              <a:extLst>
                <a:ext uri="{FF2B5EF4-FFF2-40B4-BE49-F238E27FC236}">
                  <a16:creationId xmlns:a16="http://schemas.microsoft.com/office/drawing/2014/main" id="{4B7D1775-A144-B1AC-5482-F82F38E5A6F7}"/>
                </a:ext>
              </a:extLst>
            </xdr:cNvPr>
            <xdr:cNvSpPr/>
          </xdr:nvSpPr>
          <xdr:spPr>
            <a:xfrm>
              <a:off x="6070583" y="646043"/>
              <a:ext cx="247650" cy="211207"/>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P</a:t>
              </a:r>
            </a:p>
          </xdr:txBody>
        </xdr:sp>
        <xdr:sp macro="" textlink="">
          <xdr:nvSpPr>
            <xdr:cNvPr id="592" name="7 Rectángulo">
              <a:extLst>
                <a:ext uri="{FF2B5EF4-FFF2-40B4-BE49-F238E27FC236}">
                  <a16:creationId xmlns:a16="http://schemas.microsoft.com/office/drawing/2014/main" id="{406ECB0B-3E7D-AF07-AA2B-5FE66A8D97F2}"/>
                </a:ext>
              </a:extLst>
            </xdr:cNvPr>
            <xdr:cNvSpPr/>
          </xdr:nvSpPr>
          <xdr:spPr>
            <a:xfrm>
              <a:off x="6341794" y="650079"/>
              <a:ext cx="247650" cy="209550"/>
            </a:xfrm>
            <a:prstGeom prst="rect">
              <a:avLst/>
            </a:prstGeom>
            <a:grpFill/>
            <a:ln w="9525">
              <a:solidFill>
                <a:sysClr val="windowText" lastClr="0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800"/>
                <a:t>Q</a:t>
              </a:r>
            </a:p>
          </xdr:txBody>
        </xdr:sp>
      </xdr:grpSp>
      <xdr:sp macro="" textlink="">
        <xdr:nvSpPr>
          <xdr:cNvPr id="576" name="7 Rectángulo">
            <a:extLst>
              <a:ext uri="{FF2B5EF4-FFF2-40B4-BE49-F238E27FC236}">
                <a16:creationId xmlns:a16="http://schemas.microsoft.com/office/drawing/2014/main" id="{D26AF637-76A2-30D4-936E-7F8BC46A73A5}"/>
              </a:ext>
            </a:extLst>
          </xdr:cNvPr>
          <xdr:cNvSpPr/>
        </xdr:nvSpPr>
        <xdr:spPr>
          <a:xfrm>
            <a:off x="1311964" y="7653130"/>
            <a:ext cx="371061" cy="245166"/>
          </a:xfrm>
          <a:prstGeom prst="rect">
            <a:avLst/>
          </a:prstGeom>
          <a:solidFill>
            <a:schemeClr val="bg1">
              <a:lumMod val="75000"/>
            </a:schemeClr>
          </a:solidFill>
          <a:ln>
            <a:solidFill>
              <a:srgbClr val="008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s-CL" sz="700"/>
              <a:t>TN B</a:t>
            </a:r>
          </a:p>
        </xdr:txBody>
      </xdr:sp>
    </xdr:grpSp>
    <xdr:clientData/>
  </xdr:twoCellAnchor>
  <xdr:oneCellAnchor>
    <xdr:from>
      <xdr:col>14</xdr:col>
      <xdr:colOff>607221</xdr:colOff>
      <xdr:row>1</xdr:row>
      <xdr:rowOff>0</xdr:rowOff>
    </xdr:from>
    <xdr:ext cx="264560" cy="184731"/>
    <xdr:sp macro="" textlink="">
      <xdr:nvSpPr>
        <xdr:cNvPr id="2" name="450 CuadroTexto">
          <a:extLst>
            <a:ext uri="{FF2B5EF4-FFF2-40B4-BE49-F238E27FC236}">
              <a16:creationId xmlns:a16="http://schemas.microsoft.com/office/drawing/2014/main" id="{69D5FB4A-C383-4DE7-81FE-85CD82BE6F49}"/>
            </a:ext>
          </a:extLst>
        </xdr:cNvPr>
        <xdr:cNvSpPr txBox="1"/>
      </xdr:nvSpPr>
      <xdr:spPr>
        <a:xfrm rot="16200000">
          <a:off x="4609535" y="150586"/>
          <a:ext cx="184731" cy="26456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CL" sz="1100">
            <a:solidFill>
              <a:srgbClr val="008000"/>
            </a:solidFill>
          </a:endParaRPr>
        </a:p>
      </xdr:txBody>
    </xdr:sp>
    <xdr:clientData/>
  </xdr:oneCellAnchor>
  <xdr:oneCellAnchor>
    <xdr:from>
      <xdr:col>15</xdr:col>
      <xdr:colOff>369093</xdr:colOff>
      <xdr:row>1</xdr:row>
      <xdr:rowOff>0</xdr:rowOff>
    </xdr:from>
    <xdr:ext cx="264560" cy="184731"/>
    <xdr:sp macro="" textlink="">
      <xdr:nvSpPr>
        <xdr:cNvPr id="3" name="450 CuadroTexto">
          <a:extLst>
            <a:ext uri="{FF2B5EF4-FFF2-40B4-BE49-F238E27FC236}">
              <a16:creationId xmlns:a16="http://schemas.microsoft.com/office/drawing/2014/main" id="{D0684972-D10F-4AAE-ACAB-EE43D0E15553}"/>
            </a:ext>
          </a:extLst>
        </xdr:cNvPr>
        <xdr:cNvSpPr txBox="1"/>
      </xdr:nvSpPr>
      <xdr:spPr>
        <a:xfrm rot="16200000">
          <a:off x="5634422" y="150586"/>
          <a:ext cx="184731" cy="26456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CL" sz="1100">
            <a:solidFill>
              <a:srgbClr val="008000"/>
            </a:solidFill>
          </a:endParaRPr>
        </a:p>
      </xdr:txBody>
    </xdr:sp>
    <xdr:clientData/>
  </xdr:oneCellAnchor>
  <xdr:oneCellAnchor>
    <xdr:from>
      <xdr:col>15</xdr:col>
      <xdr:colOff>369093</xdr:colOff>
      <xdr:row>1</xdr:row>
      <xdr:rowOff>0</xdr:rowOff>
    </xdr:from>
    <xdr:ext cx="264560" cy="184731"/>
    <xdr:sp macro="" textlink="">
      <xdr:nvSpPr>
        <xdr:cNvPr id="4" name="450 CuadroTexto">
          <a:extLst>
            <a:ext uri="{FF2B5EF4-FFF2-40B4-BE49-F238E27FC236}">
              <a16:creationId xmlns:a16="http://schemas.microsoft.com/office/drawing/2014/main" id="{97F1C01D-3390-4D31-9536-5EE7D4A2634D}"/>
            </a:ext>
          </a:extLst>
        </xdr:cNvPr>
        <xdr:cNvSpPr txBox="1"/>
      </xdr:nvSpPr>
      <xdr:spPr>
        <a:xfrm rot="16200000">
          <a:off x="5634422" y="150586"/>
          <a:ext cx="184731" cy="26456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CL" sz="1100">
            <a:solidFill>
              <a:srgbClr val="008000"/>
            </a:solidFill>
          </a:endParaRPr>
        </a:p>
      </xdr:txBody>
    </xdr:sp>
    <xdr:clientData/>
  </xdr:oneCellAnchor>
  <xdr:twoCellAnchor>
    <xdr:from>
      <xdr:col>2</xdr:col>
      <xdr:colOff>592724</xdr:colOff>
      <xdr:row>3</xdr:row>
      <xdr:rowOff>147626</xdr:rowOff>
    </xdr:from>
    <xdr:to>
      <xdr:col>5</xdr:col>
      <xdr:colOff>450759</xdr:colOff>
      <xdr:row>4</xdr:row>
      <xdr:rowOff>143815</xdr:rowOff>
    </xdr:to>
    <xdr:sp macro="" textlink="">
      <xdr:nvSpPr>
        <xdr:cNvPr id="5" name="Rectángulo 4">
          <a:extLst>
            <a:ext uri="{FF2B5EF4-FFF2-40B4-BE49-F238E27FC236}">
              <a16:creationId xmlns:a16="http://schemas.microsoft.com/office/drawing/2014/main" id="{0CD1A831-211D-46A7-B3B0-2FAA1D27DE6B}"/>
            </a:ext>
          </a:extLst>
        </xdr:cNvPr>
        <xdr:cNvSpPr/>
      </xdr:nvSpPr>
      <xdr:spPr bwMode="auto">
        <a:xfrm>
          <a:off x="1690900" y="707920"/>
          <a:ext cx="2244888" cy="175483"/>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900" b="1"/>
            <a:t>SECTOR A</a:t>
          </a:r>
        </a:p>
      </xdr:txBody>
    </xdr:sp>
    <xdr:clientData/>
  </xdr:twoCellAnchor>
  <xdr:oneCellAnchor>
    <xdr:from>
      <xdr:col>5</xdr:col>
      <xdr:colOff>607221</xdr:colOff>
      <xdr:row>1</xdr:row>
      <xdr:rowOff>0</xdr:rowOff>
    </xdr:from>
    <xdr:ext cx="264560" cy="184731"/>
    <xdr:sp macro="" textlink="">
      <xdr:nvSpPr>
        <xdr:cNvPr id="9" name="450 CuadroTexto">
          <a:extLst>
            <a:ext uri="{FF2B5EF4-FFF2-40B4-BE49-F238E27FC236}">
              <a16:creationId xmlns:a16="http://schemas.microsoft.com/office/drawing/2014/main" id="{FE26B374-758A-47B9-B359-6027A4A286F3}"/>
            </a:ext>
          </a:extLst>
        </xdr:cNvPr>
        <xdr:cNvSpPr txBox="1"/>
      </xdr:nvSpPr>
      <xdr:spPr>
        <a:xfrm rot="16200000">
          <a:off x="7276535" y="150586"/>
          <a:ext cx="184731" cy="26456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CL" sz="1100">
            <a:solidFill>
              <a:srgbClr val="008000"/>
            </a:solidFill>
          </a:endParaRPr>
        </a:p>
      </xdr:txBody>
    </xdr:sp>
    <xdr:clientData/>
  </xdr:oneCellAnchor>
  <xdr:oneCellAnchor>
    <xdr:from>
      <xdr:col>6</xdr:col>
      <xdr:colOff>369093</xdr:colOff>
      <xdr:row>1</xdr:row>
      <xdr:rowOff>0</xdr:rowOff>
    </xdr:from>
    <xdr:ext cx="264560" cy="184731"/>
    <xdr:sp macro="" textlink="">
      <xdr:nvSpPr>
        <xdr:cNvPr id="10" name="450 CuadroTexto">
          <a:extLst>
            <a:ext uri="{FF2B5EF4-FFF2-40B4-BE49-F238E27FC236}">
              <a16:creationId xmlns:a16="http://schemas.microsoft.com/office/drawing/2014/main" id="{728335AD-56A5-4E1C-8691-52424C7AE777}"/>
            </a:ext>
          </a:extLst>
        </xdr:cNvPr>
        <xdr:cNvSpPr txBox="1"/>
      </xdr:nvSpPr>
      <xdr:spPr>
        <a:xfrm rot="16200000">
          <a:off x="7825172" y="150586"/>
          <a:ext cx="184731" cy="26456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CL" sz="1100">
            <a:solidFill>
              <a:srgbClr val="008000"/>
            </a:solidFill>
          </a:endParaRPr>
        </a:p>
      </xdr:txBody>
    </xdr:sp>
    <xdr:clientData/>
  </xdr:oneCellAnchor>
  <xdr:oneCellAnchor>
    <xdr:from>
      <xdr:col>6</xdr:col>
      <xdr:colOff>369093</xdr:colOff>
      <xdr:row>1</xdr:row>
      <xdr:rowOff>0</xdr:rowOff>
    </xdr:from>
    <xdr:ext cx="264560" cy="184731"/>
    <xdr:sp macro="" textlink="">
      <xdr:nvSpPr>
        <xdr:cNvPr id="11" name="450 CuadroTexto">
          <a:extLst>
            <a:ext uri="{FF2B5EF4-FFF2-40B4-BE49-F238E27FC236}">
              <a16:creationId xmlns:a16="http://schemas.microsoft.com/office/drawing/2014/main" id="{A3BEC934-9581-4992-906A-FB643A9C83BD}"/>
            </a:ext>
          </a:extLst>
        </xdr:cNvPr>
        <xdr:cNvSpPr txBox="1"/>
      </xdr:nvSpPr>
      <xdr:spPr>
        <a:xfrm rot="16200000">
          <a:off x="7825172" y="150586"/>
          <a:ext cx="184731" cy="26456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CL" sz="1100">
            <a:solidFill>
              <a:srgbClr val="008000"/>
            </a:solidFill>
          </a:endParaRPr>
        </a:p>
      </xdr:txBody>
    </xdr:sp>
    <xdr:clientData/>
  </xdr:oneCellAnchor>
  <xdr:oneCellAnchor>
    <xdr:from>
      <xdr:col>10</xdr:col>
      <xdr:colOff>607221</xdr:colOff>
      <xdr:row>1</xdr:row>
      <xdr:rowOff>0</xdr:rowOff>
    </xdr:from>
    <xdr:ext cx="264560" cy="184731"/>
    <xdr:sp macro="" textlink="">
      <xdr:nvSpPr>
        <xdr:cNvPr id="12" name="450 CuadroTexto">
          <a:extLst>
            <a:ext uri="{FF2B5EF4-FFF2-40B4-BE49-F238E27FC236}">
              <a16:creationId xmlns:a16="http://schemas.microsoft.com/office/drawing/2014/main" id="{F0DB402D-1D40-4AFE-AEC5-C662508C1FCF}"/>
            </a:ext>
          </a:extLst>
        </xdr:cNvPr>
        <xdr:cNvSpPr txBox="1"/>
      </xdr:nvSpPr>
      <xdr:spPr>
        <a:xfrm rot="16200000">
          <a:off x="11229410" y="150586"/>
          <a:ext cx="184731" cy="26456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CL" sz="1100">
            <a:solidFill>
              <a:srgbClr val="008000"/>
            </a:solidFill>
          </a:endParaRPr>
        </a:p>
      </xdr:txBody>
    </xdr:sp>
    <xdr:clientData/>
  </xdr:oneCellAnchor>
  <xdr:twoCellAnchor>
    <xdr:from>
      <xdr:col>6</xdr:col>
      <xdr:colOff>534973</xdr:colOff>
      <xdr:row>35</xdr:row>
      <xdr:rowOff>106921</xdr:rowOff>
    </xdr:from>
    <xdr:to>
      <xdr:col>14</xdr:col>
      <xdr:colOff>307564</xdr:colOff>
      <xdr:row>40</xdr:row>
      <xdr:rowOff>35400</xdr:rowOff>
    </xdr:to>
    <xdr:grpSp>
      <xdr:nvGrpSpPr>
        <xdr:cNvPr id="270" name="Grupo 269">
          <a:extLst>
            <a:ext uri="{FF2B5EF4-FFF2-40B4-BE49-F238E27FC236}">
              <a16:creationId xmlns:a16="http://schemas.microsoft.com/office/drawing/2014/main" id="{07555D5D-D21F-4E90-AE39-6A88784A347A}"/>
            </a:ext>
          </a:extLst>
        </xdr:cNvPr>
        <xdr:cNvGrpSpPr/>
      </xdr:nvGrpSpPr>
      <xdr:grpSpPr>
        <a:xfrm>
          <a:off x="4784244" y="6400145"/>
          <a:ext cx="6083744" cy="824949"/>
          <a:chOff x="751668" y="6433505"/>
          <a:chExt cx="6084469" cy="863476"/>
        </a:xfrm>
      </xdr:grpSpPr>
      <xdr:grpSp>
        <xdr:nvGrpSpPr>
          <xdr:cNvPr id="271" name="Grupo 270">
            <a:extLst>
              <a:ext uri="{FF2B5EF4-FFF2-40B4-BE49-F238E27FC236}">
                <a16:creationId xmlns:a16="http://schemas.microsoft.com/office/drawing/2014/main" id="{06886472-367A-FE1C-9FD0-A951A4020C57}"/>
              </a:ext>
            </a:extLst>
          </xdr:cNvPr>
          <xdr:cNvGrpSpPr/>
        </xdr:nvGrpSpPr>
        <xdr:grpSpPr>
          <a:xfrm>
            <a:off x="751668" y="6433505"/>
            <a:ext cx="6084469" cy="863476"/>
            <a:chOff x="742682" y="6480929"/>
            <a:chExt cx="6114773" cy="874240"/>
          </a:xfrm>
        </xdr:grpSpPr>
        <xdr:grpSp>
          <xdr:nvGrpSpPr>
            <xdr:cNvPr id="274" name="Grupo 273">
              <a:extLst>
                <a:ext uri="{FF2B5EF4-FFF2-40B4-BE49-F238E27FC236}">
                  <a16:creationId xmlns:a16="http://schemas.microsoft.com/office/drawing/2014/main" id="{B742BD02-FBA9-868E-0A6A-191179C421E7}"/>
                </a:ext>
              </a:extLst>
            </xdr:cNvPr>
            <xdr:cNvGrpSpPr/>
          </xdr:nvGrpSpPr>
          <xdr:grpSpPr>
            <a:xfrm>
              <a:off x="742682" y="6480929"/>
              <a:ext cx="6114773" cy="874240"/>
              <a:chOff x="4932983" y="35404405"/>
              <a:chExt cx="5151272" cy="550822"/>
            </a:xfrm>
          </xdr:grpSpPr>
          <xdr:sp macro="" textlink="">
            <xdr:nvSpPr>
              <xdr:cNvPr id="307" name="Proceso alternativo 1155">
                <a:extLst>
                  <a:ext uri="{FF2B5EF4-FFF2-40B4-BE49-F238E27FC236}">
                    <a16:creationId xmlns:a16="http://schemas.microsoft.com/office/drawing/2014/main" id="{7A255C80-D3B6-BC67-0712-AADEBECBC150}"/>
                  </a:ext>
                </a:extLst>
              </xdr:cNvPr>
              <xdr:cNvSpPr/>
            </xdr:nvSpPr>
            <xdr:spPr>
              <a:xfrm>
                <a:off x="4932983" y="35404405"/>
                <a:ext cx="5151272" cy="550822"/>
              </a:xfrm>
              <a:prstGeom prst="flowChartAlternateProcess">
                <a:avLst/>
              </a:prstGeom>
              <a:solidFill>
                <a:schemeClr val="bg1">
                  <a:lumMod val="85000"/>
                </a:schemeClr>
              </a:solidFill>
              <a:ln w="28575">
                <a:solidFill>
                  <a:srgbClr val="0099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ysClr val="windowText" lastClr="000000"/>
                  </a:solidFill>
                </a:endParaRPr>
              </a:p>
            </xdr:txBody>
          </xdr:sp>
          <xdr:sp macro="" textlink="">
            <xdr:nvSpPr>
              <xdr:cNvPr id="308" name="Rectángulo 307">
                <a:extLst>
                  <a:ext uri="{FF2B5EF4-FFF2-40B4-BE49-F238E27FC236}">
                    <a16:creationId xmlns:a16="http://schemas.microsoft.com/office/drawing/2014/main" id="{4713D557-96CE-F1B4-81B6-3ECDA05DF879}"/>
                  </a:ext>
                </a:extLst>
              </xdr:cNvPr>
              <xdr:cNvSpPr/>
            </xdr:nvSpPr>
            <xdr:spPr>
              <a:xfrm>
                <a:off x="6493273" y="35490432"/>
                <a:ext cx="1021661" cy="173763"/>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ysClr val="windowText" lastClr="000000"/>
                  </a:solidFill>
                </a:endParaRPr>
              </a:p>
            </xdr:txBody>
          </xdr:sp>
          <xdr:sp macro="" textlink="">
            <xdr:nvSpPr>
              <xdr:cNvPr id="309" name="Rectángulo 308">
                <a:extLst>
                  <a:ext uri="{FF2B5EF4-FFF2-40B4-BE49-F238E27FC236}">
                    <a16:creationId xmlns:a16="http://schemas.microsoft.com/office/drawing/2014/main" id="{50B5D6A8-2463-D8B8-B44F-D6D0A33912D0}"/>
                  </a:ext>
                </a:extLst>
              </xdr:cNvPr>
              <xdr:cNvSpPr/>
            </xdr:nvSpPr>
            <xdr:spPr>
              <a:xfrm>
                <a:off x="7684763" y="35485917"/>
                <a:ext cx="1357656" cy="317800"/>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ysClr val="windowText" lastClr="000000"/>
                  </a:solidFill>
                </a:endParaRPr>
              </a:p>
            </xdr:txBody>
          </xdr:sp>
          <xdr:sp macro="" textlink="">
            <xdr:nvSpPr>
              <xdr:cNvPr id="310" name="Rectángulo 309">
                <a:extLst>
                  <a:ext uri="{FF2B5EF4-FFF2-40B4-BE49-F238E27FC236}">
                    <a16:creationId xmlns:a16="http://schemas.microsoft.com/office/drawing/2014/main" id="{60CEE98E-500F-F198-A56E-CD9E8D518ACF}"/>
                  </a:ext>
                </a:extLst>
              </xdr:cNvPr>
              <xdr:cNvSpPr/>
            </xdr:nvSpPr>
            <xdr:spPr>
              <a:xfrm>
                <a:off x="9371088" y="35485774"/>
                <a:ext cx="576224" cy="317948"/>
              </a:xfrm>
              <a:prstGeom prst="rect">
                <a:avLst/>
              </a:prstGeom>
              <a:no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ysClr val="windowText" lastClr="000000"/>
                  </a:solidFill>
                </a:endParaRPr>
              </a:p>
            </xdr:txBody>
          </xdr:sp>
        </xdr:grpSp>
        <xdr:sp macro="" textlink="">
          <xdr:nvSpPr>
            <xdr:cNvPr id="275" name="Rectángulo 274">
              <a:extLst>
                <a:ext uri="{FF2B5EF4-FFF2-40B4-BE49-F238E27FC236}">
                  <a16:creationId xmlns:a16="http://schemas.microsoft.com/office/drawing/2014/main" id="{A051F642-7A5D-B80A-36A0-B681C49CD4B2}"/>
                </a:ext>
              </a:extLst>
            </xdr:cNvPr>
            <xdr:cNvSpPr/>
          </xdr:nvSpPr>
          <xdr:spPr>
            <a:xfrm>
              <a:off x="4024229" y="6663824"/>
              <a:ext cx="206461" cy="173741"/>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13</a:t>
              </a:r>
            </a:p>
          </xdr:txBody>
        </xdr:sp>
        <xdr:sp macro="" textlink="">
          <xdr:nvSpPr>
            <xdr:cNvPr id="276" name="Rectángulo 275">
              <a:extLst>
                <a:ext uri="{FF2B5EF4-FFF2-40B4-BE49-F238E27FC236}">
                  <a16:creationId xmlns:a16="http://schemas.microsoft.com/office/drawing/2014/main" id="{68BE95AD-2AAA-B2D9-D005-4B04D01A5A2D}"/>
                </a:ext>
              </a:extLst>
            </xdr:cNvPr>
            <xdr:cNvSpPr/>
          </xdr:nvSpPr>
          <xdr:spPr>
            <a:xfrm>
              <a:off x="4024229" y="6867358"/>
              <a:ext cx="206461" cy="175345"/>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14</a:t>
              </a:r>
            </a:p>
          </xdr:txBody>
        </xdr:sp>
        <xdr:sp macro="" textlink="">
          <xdr:nvSpPr>
            <xdr:cNvPr id="277" name="Rectángulo 276">
              <a:extLst>
                <a:ext uri="{FF2B5EF4-FFF2-40B4-BE49-F238E27FC236}">
                  <a16:creationId xmlns:a16="http://schemas.microsoft.com/office/drawing/2014/main" id="{D1893EA0-0F7D-7B92-21E8-C6D68D87EAE1}"/>
                </a:ext>
              </a:extLst>
            </xdr:cNvPr>
            <xdr:cNvSpPr/>
          </xdr:nvSpPr>
          <xdr:spPr>
            <a:xfrm>
              <a:off x="5084679" y="6867358"/>
              <a:ext cx="246566" cy="175345"/>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22</a:t>
              </a:r>
            </a:p>
          </xdr:txBody>
        </xdr:sp>
        <xdr:sp macro="" textlink="">
          <xdr:nvSpPr>
            <xdr:cNvPr id="278" name="Rectángulo 277">
              <a:extLst>
                <a:ext uri="{FF2B5EF4-FFF2-40B4-BE49-F238E27FC236}">
                  <a16:creationId xmlns:a16="http://schemas.microsoft.com/office/drawing/2014/main" id="{022B5F33-3BB7-80E4-F2F7-A4728FE22747}"/>
                </a:ext>
              </a:extLst>
            </xdr:cNvPr>
            <xdr:cNvSpPr/>
          </xdr:nvSpPr>
          <xdr:spPr>
            <a:xfrm>
              <a:off x="4817979" y="6867358"/>
              <a:ext cx="206461" cy="175345"/>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20</a:t>
              </a:r>
            </a:p>
          </xdr:txBody>
        </xdr:sp>
        <xdr:sp macro="" textlink="">
          <xdr:nvSpPr>
            <xdr:cNvPr id="279" name="Rectángulo 278">
              <a:extLst>
                <a:ext uri="{FF2B5EF4-FFF2-40B4-BE49-F238E27FC236}">
                  <a16:creationId xmlns:a16="http://schemas.microsoft.com/office/drawing/2014/main" id="{4D296768-9406-D1F2-07CB-51096A6C15EF}"/>
                </a:ext>
              </a:extLst>
            </xdr:cNvPr>
            <xdr:cNvSpPr/>
          </xdr:nvSpPr>
          <xdr:spPr>
            <a:xfrm>
              <a:off x="4544929" y="6663824"/>
              <a:ext cx="206461" cy="173741"/>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17</a:t>
              </a:r>
            </a:p>
          </xdr:txBody>
        </xdr:sp>
        <xdr:sp macro="" textlink="">
          <xdr:nvSpPr>
            <xdr:cNvPr id="280" name="Rectángulo 279">
              <a:extLst>
                <a:ext uri="{FF2B5EF4-FFF2-40B4-BE49-F238E27FC236}">
                  <a16:creationId xmlns:a16="http://schemas.microsoft.com/office/drawing/2014/main" id="{6401619E-5290-D058-A40A-97029162AFDF}"/>
                </a:ext>
              </a:extLst>
            </xdr:cNvPr>
            <xdr:cNvSpPr/>
          </xdr:nvSpPr>
          <xdr:spPr>
            <a:xfrm>
              <a:off x="4824329" y="6663824"/>
              <a:ext cx="206461" cy="173741"/>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19</a:t>
              </a:r>
            </a:p>
          </xdr:txBody>
        </xdr:sp>
        <xdr:sp macro="" textlink="">
          <xdr:nvSpPr>
            <xdr:cNvPr id="281" name="Rectángulo 280">
              <a:extLst>
                <a:ext uri="{FF2B5EF4-FFF2-40B4-BE49-F238E27FC236}">
                  <a16:creationId xmlns:a16="http://schemas.microsoft.com/office/drawing/2014/main" id="{EF28799B-4434-C9F5-2223-47D7EF23C7F3}"/>
                </a:ext>
              </a:extLst>
            </xdr:cNvPr>
            <xdr:cNvSpPr/>
          </xdr:nvSpPr>
          <xdr:spPr>
            <a:xfrm>
              <a:off x="5084679" y="6663824"/>
              <a:ext cx="246566" cy="173741"/>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21</a:t>
              </a:r>
            </a:p>
          </xdr:txBody>
        </xdr:sp>
        <xdr:sp macro="" textlink="">
          <xdr:nvSpPr>
            <xdr:cNvPr id="282" name="Rectángulo 281">
              <a:extLst>
                <a:ext uri="{FF2B5EF4-FFF2-40B4-BE49-F238E27FC236}">
                  <a16:creationId xmlns:a16="http://schemas.microsoft.com/office/drawing/2014/main" id="{6D3F06FF-C513-5C41-7AB5-F2D827C6D052}"/>
                </a:ext>
              </a:extLst>
            </xdr:cNvPr>
            <xdr:cNvSpPr/>
          </xdr:nvSpPr>
          <xdr:spPr>
            <a:xfrm>
              <a:off x="4284579" y="6663824"/>
              <a:ext cx="206461" cy="173741"/>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15</a:t>
              </a:r>
            </a:p>
          </xdr:txBody>
        </xdr:sp>
        <xdr:sp macro="" textlink="">
          <xdr:nvSpPr>
            <xdr:cNvPr id="283" name="Rectángulo 282">
              <a:extLst>
                <a:ext uri="{FF2B5EF4-FFF2-40B4-BE49-F238E27FC236}">
                  <a16:creationId xmlns:a16="http://schemas.microsoft.com/office/drawing/2014/main" id="{DF9600ED-6A3F-30C8-8D08-FD483291399B}"/>
                </a:ext>
              </a:extLst>
            </xdr:cNvPr>
            <xdr:cNvSpPr/>
          </xdr:nvSpPr>
          <xdr:spPr>
            <a:xfrm>
              <a:off x="4544929" y="6867358"/>
              <a:ext cx="206461" cy="175345"/>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18</a:t>
              </a:r>
            </a:p>
          </xdr:txBody>
        </xdr:sp>
        <xdr:sp macro="" textlink="">
          <xdr:nvSpPr>
            <xdr:cNvPr id="284" name="Rectángulo 283">
              <a:extLst>
                <a:ext uri="{FF2B5EF4-FFF2-40B4-BE49-F238E27FC236}">
                  <a16:creationId xmlns:a16="http://schemas.microsoft.com/office/drawing/2014/main" id="{4473F314-6021-DC5B-6494-D64B42F887D4}"/>
                </a:ext>
              </a:extLst>
            </xdr:cNvPr>
            <xdr:cNvSpPr/>
          </xdr:nvSpPr>
          <xdr:spPr>
            <a:xfrm>
              <a:off x="4284579" y="6867358"/>
              <a:ext cx="206461" cy="175345"/>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16</a:t>
              </a:r>
            </a:p>
          </xdr:txBody>
        </xdr:sp>
        <xdr:sp macro="" textlink="">
          <xdr:nvSpPr>
            <xdr:cNvPr id="285" name="Rectángulo 284">
              <a:extLst>
                <a:ext uri="{FF2B5EF4-FFF2-40B4-BE49-F238E27FC236}">
                  <a16:creationId xmlns:a16="http://schemas.microsoft.com/office/drawing/2014/main" id="{AFA6ED80-B660-C7B8-F110-74B3B2A9788D}"/>
                </a:ext>
              </a:extLst>
            </xdr:cNvPr>
            <xdr:cNvSpPr/>
          </xdr:nvSpPr>
          <xdr:spPr>
            <a:xfrm>
              <a:off x="5372434" y="6663824"/>
              <a:ext cx="206461" cy="173741"/>
            </a:xfrm>
            <a:prstGeom prst="rect">
              <a:avLst/>
            </a:prstGeom>
            <a:solidFill>
              <a:schemeClr val="bg1"/>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23</a:t>
              </a:r>
            </a:p>
          </xdr:txBody>
        </xdr:sp>
        <xdr:sp macro="" textlink="">
          <xdr:nvSpPr>
            <xdr:cNvPr id="286" name="Rectángulo 285">
              <a:extLst>
                <a:ext uri="{FF2B5EF4-FFF2-40B4-BE49-F238E27FC236}">
                  <a16:creationId xmlns:a16="http://schemas.microsoft.com/office/drawing/2014/main" id="{0B92A467-6700-A8E1-5308-35C630128CF8}"/>
                </a:ext>
              </a:extLst>
            </xdr:cNvPr>
            <xdr:cNvSpPr/>
          </xdr:nvSpPr>
          <xdr:spPr>
            <a:xfrm>
              <a:off x="5378784" y="6867358"/>
              <a:ext cx="206461" cy="175345"/>
            </a:xfrm>
            <a:prstGeom prst="rect">
              <a:avLst/>
            </a:prstGeom>
            <a:solidFill>
              <a:schemeClr val="bg1"/>
            </a:solidFill>
            <a:ln w="28575" cap="flat" cmpd="sng" algn="ctr">
              <a:solidFill>
                <a:srgbClr val="008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24</a:t>
              </a:r>
            </a:p>
          </xdr:txBody>
        </xdr:sp>
        <xdr:sp macro="" textlink="">
          <xdr:nvSpPr>
            <xdr:cNvPr id="287" name="Rectángulo 286">
              <a:extLst>
                <a:ext uri="{FF2B5EF4-FFF2-40B4-BE49-F238E27FC236}">
                  <a16:creationId xmlns:a16="http://schemas.microsoft.com/office/drawing/2014/main" id="{BE8DAC4F-B4BE-5301-A233-BF6B6B815FB5}"/>
                </a:ext>
              </a:extLst>
            </xdr:cNvPr>
            <xdr:cNvSpPr/>
          </xdr:nvSpPr>
          <xdr:spPr>
            <a:xfrm>
              <a:off x="2643939" y="6657474"/>
              <a:ext cx="219496" cy="181361"/>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25</a:t>
              </a:r>
            </a:p>
          </xdr:txBody>
        </xdr:sp>
        <xdr:sp macro="" textlink="">
          <xdr:nvSpPr>
            <xdr:cNvPr id="288" name="Rectángulo 287">
              <a:extLst>
                <a:ext uri="{FF2B5EF4-FFF2-40B4-BE49-F238E27FC236}">
                  <a16:creationId xmlns:a16="http://schemas.microsoft.com/office/drawing/2014/main" id="{F430A023-7CCC-60ED-0102-C5BCA28C7FF2}"/>
                </a:ext>
              </a:extLst>
            </xdr:cNvPr>
            <xdr:cNvSpPr/>
          </xdr:nvSpPr>
          <xdr:spPr>
            <a:xfrm>
              <a:off x="2936374" y="6663824"/>
              <a:ext cx="206461" cy="173741"/>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26</a:t>
              </a:r>
            </a:p>
          </xdr:txBody>
        </xdr:sp>
        <xdr:sp macro="" textlink="">
          <xdr:nvSpPr>
            <xdr:cNvPr id="289" name="Rectángulo 288">
              <a:extLst>
                <a:ext uri="{FF2B5EF4-FFF2-40B4-BE49-F238E27FC236}">
                  <a16:creationId xmlns:a16="http://schemas.microsoft.com/office/drawing/2014/main" id="{609EBF5A-FDF4-C7CA-6FF5-000610C2135C}"/>
                </a:ext>
              </a:extLst>
            </xdr:cNvPr>
            <xdr:cNvSpPr/>
          </xdr:nvSpPr>
          <xdr:spPr>
            <a:xfrm>
              <a:off x="3539624" y="6670174"/>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28</a:t>
              </a:r>
            </a:p>
          </xdr:txBody>
        </xdr:sp>
        <xdr:sp macro="" textlink="">
          <xdr:nvSpPr>
            <xdr:cNvPr id="290" name="Rectángulo 289">
              <a:extLst>
                <a:ext uri="{FF2B5EF4-FFF2-40B4-BE49-F238E27FC236}">
                  <a16:creationId xmlns:a16="http://schemas.microsoft.com/office/drawing/2014/main" id="{15CF70F9-D1A7-C0CA-CD54-067DD429C5B1}"/>
                </a:ext>
              </a:extLst>
            </xdr:cNvPr>
            <xdr:cNvSpPr/>
          </xdr:nvSpPr>
          <xdr:spPr>
            <a:xfrm>
              <a:off x="3241174" y="6663824"/>
              <a:ext cx="206461" cy="173741"/>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27</a:t>
              </a:r>
            </a:p>
          </xdr:txBody>
        </xdr:sp>
        <xdr:sp macro="" textlink="">
          <xdr:nvSpPr>
            <xdr:cNvPr id="291" name="Rectángulo 290">
              <a:extLst>
                <a:ext uri="{FF2B5EF4-FFF2-40B4-BE49-F238E27FC236}">
                  <a16:creationId xmlns:a16="http://schemas.microsoft.com/office/drawing/2014/main" id="{0BEF0649-0245-56A0-D23F-ABEEDD370607}"/>
                </a:ext>
              </a:extLst>
            </xdr:cNvPr>
            <xdr:cNvSpPr/>
          </xdr:nvSpPr>
          <xdr:spPr>
            <a:xfrm>
              <a:off x="916071" y="6657139"/>
              <a:ext cx="219495"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a:t>
              </a:r>
            </a:p>
          </xdr:txBody>
        </xdr:sp>
        <xdr:sp macro="" textlink="">
          <xdr:nvSpPr>
            <xdr:cNvPr id="292" name="Rectángulo 291">
              <a:extLst>
                <a:ext uri="{FF2B5EF4-FFF2-40B4-BE49-F238E27FC236}">
                  <a16:creationId xmlns:a16="http://schemas.microsoft.com/office/drawing/2014/main" id="{08D0664C-A3D6-56FE-FAA9-64FBFC6AAC74}"/>
                </a:ext>
              </a:extLst>
            </xdr:cNvPr>
            <xdr:cNvSpPr/>
          </xdr:nvSpPr>
          <xdr:spPr>
            <a:xfrm>
              <a:off x="916071" y="6854658"/>
              <a:ext cx="219495" cy="175345"/>
            </a:xfrm>
            <a:prstGeom prst="rect">
              <a:avLst/>
            </a:prstGeom>
            <a:solidFill>
              <a:sysClr val="window" lastClr="FFFFFF"/>
            </a:solidFill>
            <a:ln w="28575" cap="flat" cmpd="sng" algn="ctr">
              <a:solidFill>
                <a:srgbClr val="008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2</a:t>
              </a:r>
            </a:p>
          </xdr:txBody>
        </xdr:sp>
        <xdr:sp macro="" textlink="">
          <xdr:nvSpPr>
            <xdr:cNvPr id="293" name="Rectángulo 292">
              <a:extLst>
                <a:ext uri="{FF2B5EF4-FFF2-40B4-BE49-F238E27FC236}">
                  <a16:creationId xmlns:a16="http://schemas.microsoft.com/office/drawing/2014/main" id="{17F6D16A-2EAC-77FE-0FE6-E2A6049C1D15}"/>
                </a:ext>
              </a:extLst>
            </xdr:cNvPr>
            <xdr:cNvSpPr/>
          </xdr:nvSpPr>
          <xdr:spPr>
            <a:xfrm>
              <a:off x="2002589" y="68546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10</a:t>
              </a:r>
            </a:p>
          </xdr:txBody>
        </xdr:sp>
        <xdr:sp macro="" textlink="">
          <xdr:nvSpPr>
            <xdr:cNvPr id="294" name="Rectángulo 293">
              <a:extLst>
                <a:ext uri="{FF2B5EF4-FFF2-40B4-BE49-F238E27FC236}">
                  <a16:creationId xmlns:a16="http://schemas.microsoft.com/office/drawing/2014/main" id="{D7A5EF4B-91CF-B3B3-155F-80DE909E3621}"/>
                </a:ext>
              </a:extLst>
            </xdr:cNvPr>
            <xdr:cNvSpPr/>
          </xdr:nvSpPr>
          <xdr:spPr>
            <a:xfrm>
              <a:off x="1722855" y="68546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8</a:t>
              </a:r>
            </a:p>
          </xdr:txBody>
        </xdr:sp>
        <xdr:sp macro="" textlink="">
          <xdr:nvSpPr>
            <xdr:cNvPr id="295" name="Rectángulo 294">
              <a:extLst>
                <a:ext uri="{FF2B5EF4-FFF2-40B4-BE49-F238E27FC236}">
                  <a16:creationId xmlns:a16="http://schemas.microsoft.com/office/drawing/2014/main" id="{891B33EF-80DF-E63E-4244-1A34DFAC5DAE}"/>
                </a:ext>
              </a:extLst>
            </xdr:cNvPr>
            <xdr:cNvSpPr/>
          </xdr:nvSpPr>
          <xdr:spPr>
            <a:xfrm>
              <a:off x="1449805" y="6657139"/>
              <a:ext cx="206461"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5</a:t>
              </a:r>
            </a:p>
          </xdr:txBody>
        </xdr:sp>
        <xdr:sp macro="" textlink="">
          <xdr:nvSpPr>
            <xdr:cNvPr id="296" name="Rectángulo 295">
              <a:extLst>
                <a:ext uri="{FF2B5EF4-FFF2-40B4-BE49-F238E27FC236}">
                  <a16:creationId xmlns:a16="http://schemas.microsoft.com/office/drawing/2014/main" id="{56BE4735-F44C-B55E-E2AB-BFBD02E0DF6D}"/>
                </a:ext>
              </a:extLst>
            </xdr:cNvPr>
            <xdr:cNvSpPr/>
          </xdr:nvSpPr>
          <xdr:spPr>
            <a:xfrm>
              <a:off x="1729205" y="6657139"/>
              <a:ext cx="206461"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7</a:t>
              </a:r>
            </a:p>
          </xdr:txBody>
        </xdr:sp>
        <xdr:sp macro="" textlink="">
          <xdr:nvSpPr>
            <xdr:cNvPr id="297" name="Rectángulo 296">
              <a:extLst>
                <a:ext uri="{FF2B5EF4-FFF2-40B4-BE49-F238E27FC236}">
                  <a16:creationId xmlns:a16="http://schemas.microsoft.com/office/drawing/2014/main" id="{792F963B-3B75-EBFB-076C-7259D13D9DD7}"/>
                </a:ext>
              </a:extLst>
            </xdr:cNvPr>
            <xdr:cNvSpPr/>
          </xdr:nvSpPr>
          <xdr:spPr>
            <a:xfrm>
              <a:off x="2002589" y="6657139"/>
              <a:ext cx="206461"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9</a:t>
              </a:r>
            </a:p>
          </xdr:txBody>
        </xdr:sp>
        <xdr:sp macro="" textlink="">
          <xdr:nvSpPr>
            <xdr:cNvPr id="298" name="Rectángulo 297">
              <a:extLst>
                <a:ext uri="{FF2B5EF4-FFF2-40B4-BE49-F238E27FC236}">
                  <a16:creationId xmlns:a16="http://schemas.microsoft.com/office/drawing/2014/main" id="{B7CA0DA7-F834-6502-DD5E-B34162553098}"/>
                </a:ext>
              </a:extLst>
            </xdr:cNvPr>
            <xdr:cNvSpPr/>
          </xdr:nvSpPr>
          <xdr:spPr>
            <a:xfrm>
              <a:off x="1189455" y="6657139"/>
              <a:ext cx="206461" cy="175346"/>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3</a:t>
              </a:r>
            </a:p>
          </xdr:txBody>
        </xdr:sp>
        <xdr:sp macro="" textlink="">
          <xdr:nvSpPr>
            <xdr:cNvPr id="299" name="Rectángulo 298">
              <a:extLst>
                <a:ext uri="{FF2B5EF4-FFF2-40B4-BE49-F238E27FC236}">
                  <a16:creationId xmlns:a16="http://schemas.microsoft.com/office/drawing/2014/main" id="{57CC3F0D-75C2-7F59-97A1-9714FE684770}"/>
                </a:ext>
              </a:extLst>
            </xdr:cNvPr>
            <xdr:cNvSpPr/>
          </xdr:nvSpPr>
          <xdr:spPr>
            <a:xfrm>
              <a:off x="1449805" y="68546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6</a:t>
              </a:r>
            </a:p>
          </xdr:txBody>
        </xdr:sp>
        <xdr:sp macro="" textlink="">
          <xdr:nvSpPr>
            <xdr:cNvPr id="300" name="Rectángulo 299">
              <a:extLst>
                <a:ext uri="{FF2B5EF4-FFF2-40B4-BE49-F238E27FC236}">
                  <a16:creationId xmlns:a16="http://schemas.microsoft.com/office/drawing/2014/main" id="{BF7F1F74-2A2C-A1CF-EEB9-6DB6B2DFD096}"/>
                </a:ext>
              </a:extLst>
            </xdr:cNvPr>
            <xdr:cNvSpPr/>
          </xdr:nvSpPr>
          <xdr:spPr>
            <a:xfrm>
              <a:off x="1189455" y="68546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4</a:t>
              </a:r>
            </a:p>
          </xdr:txBody>
        </xdr:sp>
        <xdr:sp macro="" textlink="">
          <xdr:nvSpPr>
            <xdr:cNvPr id="301" name="Rectángulo 300">
              <a:extLst>
                <a:ext uri="{FF2B5EF4-FFF2-40B4-BE49-F238E27FC236}">
                  <a16:creationId xmlns:a16="http://schemas.microsoft.com/office/drawing/2014/main" id="{1EF681B9-1F93-49D3-84F4-E92C474A3721}"/>
                </a:ext>
              </a:extLst>
            </xdr:cNvPr>
            <xdr:cNvSpPr/>
          </xdr:nvSpPr>
          <xdr:spPr>
            <a:xfrm>
              <a:off x="2252144" y="6655234"/>
              <a:ext cx="200746" cy="173441"/>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11</a:t>
              </a:r>
            </a:p>
          </xdr:txBody>
        </xdr:sp>
        <xdr:sp macro="" textlink="">
          <xdr:nvSpPr>
            <xdr:cNvPr id="302" name="Rectángulo 301">
              <a:extLst>
                <a:ext uri="{FF2B5EF4-FFF2-40B4-BE49-F238E27FC236}">
                  <a16:creationId xmlns:a16="http://schemas.microsoft.com/office/drawing/2014/main" id="{840B5374-7758-DB9C-0C7F-549EA135A601}"/>
                </a:ext>
              </a:extLst>
            </xdr:cNvPr>
            <xdr:cNvSpPr/>
          </xdr:nvSpPr>
          <xdr:spPr>
            <a:xfrm>
              <a:off x="2256589" y="68546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0" i="0" u="none" strike="noStrike" kern="0" cap="none" spc="0" normalizeH="0" baseline="0" noProof="0">
                  <a:ln>
                    <a:noFill/>
                  </a:ln>
                  <a:solidFill>
                    <a:sysClr val="windowText" lastClr="000000"/>
                  </a:solidFill>
                  <a:effectLst/>
                  <a:uLnTx/>
                  <a:uFillTx/>
                  <a:latin typeface="Calibri"/>
                  <a:ea typeface="+mn-ea"/>
                  <a:cs typeface="+mn-cs"/>
                </a:rPr>
                <a:t>12</a:t>
              </a:r>
            </a:p>
          </xdr:txBody>
        </xdr:sp>
        <xdr:sp macro="" textlink="">
          <xdr:nvSpPr>
            <xdr:cNvPr id="303" name="Rectángulo 302">
              <a:extLst>
                <a:ext uri="{FF2B5EF4-FFF2-40B4-BE49-F238E27FC236}">
                  <a16:creationId xmlns:a16="http://schemas.microsoft.com/office/drawing/2014/main" id="{6367AC8D-4B1B-7315-E36D-2E90013D3EED}"/>
                </a:ext>
              </a:extLst>
            </xdr:cNvPr>
            <xdr:cNvSpPr/>
          </xdr:nvSpPr>
          <xdr:spPr>
            <a:xfrm>
              <a:off x="6109034" y="6880058"/>
              <a:ext cx="234869"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s-CL" sz="800" b="0" i="0" u="none" strike="noStrike" kern="0" cap="none" spc="0" normalizeH="0" baseline="0" noProof="0">
                <a:ln>
                  <a:noFill/>
                </a:ln>
                <a:solidFill>
                  <a:sysClr val="windowText" lastClr="000000"/>
                </a:solidFill>
                <a:effectLst/>
                <a:uLnTx/>
                <a:uFillTx/>
                <a:latin typeface="Calibri"/>
                <a:ea typeface="+mn-ea"/>
                <a:cs typeface="+mn-cs"/>
              </a:endParaRPr>
            </a:p>
          </xdr:txBody>
        </xdr:sp>
        <xdr:sp macro="" textlink="">
          <xdr:nvSpPr>
            <xdr:cNvPr id="304" name="Rectángulo 303">
              <a:extLst>
                <a:ext uri="{FF2B5EF4-FFF2-40B4-BE49-F238E27FC236}">
                  <a16:creationId xmlns:a16="http://schemas.microsoft.com/office/drawing/2014/main" id="{890F0FDC-C1D4-0AB9-1C94-48D247EDEA2C}"/>
                </a:ext>
              </a:extLst>
            </xdr:cNvPr>
            <xdr:cNvSpPr/>
          </xdr:nvSpPr>
          <xdr:spPr>
            <a:xfrm>
              <a:off x="6109034" y="6676524"/>
              <a:ext cx="234869"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500" b="0" i="0" u="none" strike="noStrike" kern="0" cap="none" spc="0" normalizeH="0" baseline="0" noProof="0">
                  <a:ln>
                    <a:noFill/>
                  </a:ln>
                  <a:solidFill>
                    <a:sysClr val="windowText" lastClr="000000"/>
                  </a:solidFill>
                  <a:effectLst/>
                  <a:uLnTx/>
                  <a:uFillTx/>
                  <a:latin typeface="Calibri"/>
                  <a:ea typeface="+mn-ea"/>
                  <a:cs typeface="+mn-cs"/>
                </a:rPr>
                <a:t>TOD</a:t>
              </a:r>
            </a:p>
          </xdr:txBody>
        </xdr:sp>
        <xdr:sp macro="" textlink="">
          <xdr:nvSpPr>
            <xdr:cNvPr id="305" name="Rectángulo 304">
              <a:extLst>
                <a:ext uri="{FF2B5EF4-FFF2-40B4-BE49-F238E27FC236}">
                  <a16:creationId xmlns:a16="http://schemas.microsoft.com/office/drawing/2014/main" id="{752BCF40-E2C8-CBF6-C644-29776D3EF8D4}"/>
                </a:ext>
              </a:extLst>
            </xdr:cNvPr>
            <xdr:cNvSpPr/>
          </xdr:nvSpPr>
          <xdr:spPr>
            <a:xfrm>
              <a:off x="6385092" y="6676524"/>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s-CL" sz="800" b="0" i="0" u="none" strike="noStrike" kern="0" cap="none" spc="0" normalizeH="0" baseline="0" noProof="0">
                <a:ln>
                  <a:noFill/>
                </a:ln>
                <a:solidFill>
                  <a:sysClr val="windowText" lastClr="000000"/>
                </a:solidFill>
                <a:effectLst/>
                <a:uLnTx/>
                <a:uFillTx/>
                <a:latin typeface="Calibri"/>
                <a:ea typeface="+mn-ea"/>
                <a:cs typeface="+mn-cs"/>
              </a:endParaRPr>
            </a:p>
          </xdr:txBody>
        </xdr:sp>
        <xdr:sp macro="" textlink="">
          <xdr:nvSpPr>
            <xdr:cNvPr id="306" name="Rectángulo 305">
              <a:extLst>
                <a:ext uri="{FF2B5EF4-FFF2-40B4-BE49-F238E27FC236}">
                  <a16:creationId xmlns:a16="http://schemas.microsoft.com/office/drawing/2014/main" id="{CB33A2B8-7F3A-42EB-0711-844C7F702F7C}"/>
                </a:ext>
              </a:extLst>
            </xdr:cNvPr>
            <xdr:cNvSpPr/>
          </xdr:nvSpPr>
          <xdr:spPr>
            <a:xfrm>
              <a:off x="6391442" y="6880058"/>
              <a:ext cx="206461" cy="175345"/>
            </a:xfrm>
            <a:prstGeom prst="rect">
              <a:avLst/>
            </a:prstGeom>
            <a:solidFill>
              <a:sysClr val="window" lastClr="FFFFFF"/>
            </a:solidFill>
            <a:ln w="9525" cap="flat" cmpd="sng" algn="ctr">
              <a:solidFill>
                <a:sysClr val="windowText" lastClr="000000"/>
              </a:solidFill>
              <a:prstDash val="solid"/>
            </a:ln>
            <a:effectLst/>
          </xdr:spPr>
          <xdr:txBody>
            <a:bodyPr vertOverflow="clip" horzOverflow="clip" lIns="36000" rIns="36000"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s-CL" sz="800" b="0" i="0" u="none" strike="noStrike" kern="0" cap="none" spc="0" normalizeH="0" baseline="0" noProof="0">
                <a:ln>
                  <a:noFill/>
                </a:ln>
                <a:solidFill>
                  <a:sysClr val="windowText" lastClr="000000"/>
                </a:solidFill>
                <a:effectLst/>
                <a:uLnTx/>
                <a:uFillTx/>
                <a:latin typeface="Calibri"/>
                <a:ea typeface="+mn-ea"/>
                <a:cs typeface="+mn-cs"/>
              </a:endParaRPr>
            </a:p>
          </xdr:txBody>
        </xdr:sp>
      </xdr:grpSp>
      <xdr:sp macro="" textlink="">
        <xdr:nvSpPr>
          <xdr:cNvPr id="272" name="Rectángulo 271">
            <a:extLst>
              <a:ext uri="{FF2B5EF4-FFF2-40B4-BE49-F238E27FC236}">
                <a16:creationId xmlns:a16="http://schemas.microsoft.com/office/drawing/2014/main" id="{A1D1ADD2-3114-78BD-75DD-F6DA8B88D265}"/>
              </a:ext>
            </a:extLst>
          </xdr:cNvPr>
          <xdr:cNvSpPr/>
        </xdr:nvSpPr>
        <xdr:spPr>
          <a:xfrm>
            <a:off x="889488" y="6548267"/>
            <a:ext cx="1592132" cy="494909"/>
          </a:xfrm>
          <a:prstGeom prst="rect">
            <a:avLst/>
          </a:prstGeom>
          <a:noFill/>
          <a:ln w="9525" cap="flat" cmpd="sng" algn="ctr">
            <a:solidFill>
              <a:sysClr val="windowText" lastClr="000000"/>
            </a:solidFill>
            <a:prstDash val="solid"/>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CL" sz="1100" b="0" i="0" u="none" strike="noStrike" kern="0" cap="none" spc="0" normalizeH="0" baseline="0" noProof="0">
              <a:ln>
                <a:noFill/>
              </a:ln>
              <a:solidFill>
                <a:sysClr val="windowText" lastClr="000000"/>
              </a:solidFill>
              <a:effectLst/>
              <a:uLnTx/>
              <a:uFillTx/>
              <a:latin typeface="Calibri"/>
              <a:ea typeface="+mn-ea"/>
              <a:cs typeface="+mn-cs"/>
            </a:endParaRPr>
          </a:p>
        </xdr:txBody>
      </xdr:sp>
      <xdr:sp macro="" textlink="">
        <xdr:nvSpPr>
          <xdr:cNvPr id="273" name="Rectángulo 272">
            <a:extLst>
              <a:ext uri="{FF2B5EF4-FFF2-40B4-BE49-F238E27FC236}">
                <a16:creationId xmlns:a16="http://schemas.microsoft.com/office/drawing/2014/main" id="{0C48601D-C4FB-FC15-6F59-D690FB35C18E}"/>
              </a:ext>
            </a:extLst>
          </xdr:cNvPr>
          <xdr:cNvSpPr/>
        </xdr:nvSpPr>
        <xdr:spPr>
          <a:xfrm>
            <a:off x="2619033" y="6850206"/>
            <a:ext cx="1248504" cy="410332"/>
          </a:xfrm>
          <a:prstGeom prst="rect">
            <a:avLst/>
          </a:prstGeom>
          <a:noFill/>
          <a:ln w="9525" cap="flat" cmpd="sng" algn="ctr">
            <a:noFill/>
            <a:prstDash val="solid"/>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srgbClr val="008000"/>
                </a:solidFill>
                <a:effectLst/>
                <a:uLnTx/>
                <a:uFillTx/>
                <a:latin typeface="Calibri"/>
                <a:ea typeface="+mn-ea"/>
                <a:cs typeface="+mn-cs"/>
              </a:rPr>
              <a:t>ROUTER 6675 PROYECTADO</a:t>
            </a:r>
          </a:p>
        </xdr:txBody>
      </xdr:sp>
    </xdr:grpSp>
    <xdr:clientData/>
  </xdr:twoCellAnchor>
  <xdr:twoCellAnchor>
    <xdr:from>
      <xdr:col>11</xdr:col>
      <xdr:colOff>17806</xdr:colOff>
      <xdr:row>38</xdr:row>
      <xdr:rowOff>95954</xdr:rowOff>
    </xdr:from>
    <xdr:to>
      <xdr:col>13</xdr:col>
      <xdr:colOff>760964</xdr:colOff>
      <xdr:row>44</xdr:row>
      <xdr:rowOff>112977</xdr:rowOff>
    </xdr:to>
    <xdr:grpSp>
      <xdr:nvGrpSpPr>
        <xdr:cNvPr id="595" name="Grupo 594">
          <a:extLst>
            <a:ext uri="{FF2B5EF4-FFF2-40B4-BE49-F238E27FC236}">
              <a16:creationId xmlns:a16="http://schemas.microsoft.com/office/drawing/2014/main" id="{B6170DB2-7180-D6AC-6D6A-5748368F6705}"/>
            </a:ext>
          </a:extLst>
        </xdr:cNvPr>
        <xdr:cNvGrpSpPr/>
      </xdr:nvGrpSpPr>
      <xdr:grpSpPr>
        <a:xfrm>
          <a:off x="8211547" y="6927060"/>
          <a:ext cx="2320946" cy="1092788"/>
          <a:chOff x="8174274" y="6862563"/>
          <a:chExt cx="2318685" cy="1095941"/>
        </a:xfrm>
      </xdr:grpSpPr>
      <xdr:sp macro="" textlink="">
        <xdr:nvSpPr>
          <xdr:cNvPr id="311" name="Rectángulo 310">
            <a:extLst>
              <a:ext uri="{FF2B5EF4-FFF2-40B4-BE49-F238E27FC236}">
                <a16:creationId xmlns:a16="http://schemas.microsoft.com/office/drawing/2014/main" id="{4E4229BB-2A45-49AF-9132-E107509F07C0}"/>
              </a:ext>
            </a:extLst>
          </xdr:cNvPr>
          <xdr:cNvSpPr/>
        </xdr:nvSpPr>
        <xdr:spPr bwMode="auto">
          <a:xfrm>
            <a:off x="8174274" y="7321801"/>
            <a:ext cx="921003" cy="379478"/>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PROYECTADOS</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(A DEFINIR POR TX)</a:t>
            </a:r>
          </a:p>
        </xdr:txBody>
      </xdr:sp>
      <xdr:cxnSp macro="">
        <xdr:nvCxnSpPr>
          <xdr:cNvPr id="312" name="Conector recto de flecha 311">
            <a:extLst>
              <a:ext uri="{FF2B5EF4-FFF2-40B4-BE49-F238E27FC236}">
                <a16:creationId xmlns:a16="http://schemas.microsoft.com/office/drawing/2014/main" id="{A9862AAA-C3C3-4C34-8440-0C72164977A6}"/>
              </a:ext>
            </a:extLst>
          </xdr:cNvPr>
          <xdr:cNvCxnSpPr>
            <a:cxnSpLocks/>
            <a:stCxn id="311" idx="3"/>
            <a:endCxn id="286" idx="2"/>
          </xdr:cNvCxnSpPr>
        </xdr:nvCxnSpPr>
        <xdr:spPr bwMode="auto">
          <a:xfrm flipV="1">
            <a:off x="9095277" y="6862566"/>
            <a:ext cx="361726" cy="648974"/>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14" name="Conector recto de flecha 313">
            <a:extLst>
              <a:ext uri="{FF2B5EF4-FFF2-40B4-BE49-F238E27FC236}">
                <a16:creationId xmlns:a16="http://schemas.microsoft.com/office/drawing/2014/main" id="{AD9C560A-D58E-F9B1-B27C-9A7535DABB2D}"/>
              </a:ext>
            </a:extLst>
          </xdr:cNvPr>
          <xdr:cNvCxnSpPr>
            <a:cxnSpLocks/>
            <a:stCxn id="311" idx="3"/>
            <a:endCxn id="322" idx="0"/>
          </xdr:cNvCxnSpPr>
        </xdr:nvCxnSpPr>
        <xdr:spPr bwMode="auto">
          <a:xfrm>
            <a:off x="9095277" y="7511540"/>
            <a:ext cx="386414" cy="159010"/>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17" name="Conector recto 652">
            <a:extLst>
              <a:ext uri="{FF2B5EF4-FFF2-40B4-BE49-F238E27FC236}">
                <a16:creationId xmlns:a16="http://schemas.microsoft.com/office/drawing/2014/main" id="{600EF9B4-9787-402D-B5A7-A3F925A0019E}"/>
              </a:ext>
            </a:extLst>
          </xdr:cNvPr>
          <xdr:cNvCxnSpPr>
            <a:cxnSpLocks/>
            <a:stCxn id="286" idx="2"/>
            <a:endCxn id="322" idx="0"/>
          </xdr:cNvCxnSpPr>
        </xdr:nvCxnSpPr>
        <xdr:spPr bwMode="auto">
          <a:xfrm rot="16200000" flipH="1">
            <a:off x="9065354" y="7254211"/>
            <a:ext cx="807986" cy="24689"/>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322" name="Rectángulo 321">
            <a:extLst>
              <a:ext uri="{FF2B5EF4-FFF2-40B4-BE49-F238E27FC236}">
                <a16:creationId xmlns:a16="http://schemas.microsoft.com/office/drawing/2014/main" id="{68B3B3AB-A8E6-21FF-342D-74C89C9E27F8}"/>
              </a:ext>
            </a:extLst>
          </xdr:cNvPr>
          <xdr:cNvSpPr/>
        </xdr:nvSpPr>
        <xdr:spPr bwMode="auto">
          <a:xfrm>
            <a:off x="9207791" y="7670550"/>
            <a:ext cx="547801" cy="287954"/>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WAN</a:t>
            </a:r>
          </a:p>
        </xdr:txBody>
      </xdr:sp>
      <xdr:sp macro="" textlink="">
        <xdr:nvSpPr>
          <xdr:cNvPr id="331" name="41 CuadroTexto">
            <a:extLst>
              <a:ext uri="{FF2B5EF4-FFF2-40B4-BE49-F238E27FC236}">
                <a16:creationId xmlns:a16="http://schemas.microsoft.com/office/drawing/2014/main" id="{7107A6A1-BB55-47A4-B55A-5B67E417EE21}"/>
              </a:ext>
            </a:extLst>
          </xdr:cNvPr>
          <xdr:cNvSpPr txBox="1"/>
        </xdr:nvSpPr>
        <xdr:spPr>
          <a:xfrm>
            <a:off x="9395934" y="7175426"/>
            <a:ext cx="1097025" cy="4943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CL" sz="800" b="0">
                <a:solidFill>
                  <a:srgbClr val="008000"/>
                </a:solidFill>
              </a:rPr>
              <a:t>1x F.O L= 10M</a:t>
            </a:r>
          </a:p>
          <a:p>
            <a:pPr algn="ctr"/>
            <a:r>
              <a:rPr lang="es-CL" sz="800" b="0">
                <a:solidFill>
                  <a:srgbClr val="008000"/>
                </a:solidFill>
              </a:rPr>
              <a:t>PROYECTADA</a:t>
            </a:r>
          </a:p>
          <a:p>
            <a:pPr algn="ctr"/>
            <a:r>
              <a:rPr lang="es-CL" sz="800" b="0">
                <a:solidFill>
                  <a:srgbClr val="008000"/>
                </a:solidFill>
              </a:rPr>
              <a:t>(A DEFINIR POR TX)</a:t>
            </a:r>
          </a:p>
        </xdr:txBody>
      </xdr:sp>
    </xdr:grpSp>
    <xdr:clientData/>
  </xdr:twoCellAnchor>
  <xdr:twoCellAnchor>
    <xdr:from>
      <xdr:col>7</xdr:col>
      <xdr:colOff>311745</xdr:colOff>
      <xdr:row>40</xdr:row>
      <xdr:rowOff>115106</xdr:rowOff>
    </xdr:from>
    <xdr:to>
      <xdr:col>8</xdr:col>
      <xdr:colOff>165652</xdr:colOff>
      <xdr:row>42</xdr:row>
      <xdr:rowOff>28342</xdr:rowOff>
    </xdr:to>
    <xdr:sp macro="" textlink="">
      <xdr:nvSpPr>
        <xdr:cNvPr id="334" name="Rectángulo 333">
          <a:extLst>
            <a:ext uri="{FF2B5EF4-FFF2-40B4-BE49-F238E27FC236}">
              <a16:creationId xmlns:a16="http://schemas.microsoft.com/office/drawing/2014/main" id="{D9CE5BC0-8445-431F-A790-0B401E18DB4E}"/>
            </a:ext>
          </a:extLst>
        </xdr:cNvPr>
        <xdr:cNvSpPr/>
      </xdr:nvSpPr>
      <xdr:spPr bwMode="auto">
        <a:xfrm>
          <a:off x="5339288" y="7420367"/>
          <a:ext cx="640755" cy="277671"/>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lientData/>
  </xdr:twoCellAnchor>
  <xdr:twoCellAnchor>
    <xdr:from>
      <xdr:col>7</xdr:col>
      <xdr:colOff>25457</xdr:colOff>
      <xdr:row>38</xdr:row>
      <xdr:rowOff>92329</xdr:rowOff>
    </xdr:from>
    <xdr:to>
      <xdr:col>7</xdr:col>
      <xdr:colOff>311745</xdr:colOff>
      <xdr:row>41</xdr:row>
      <xdr:rowOff>71725</xdr:rowOff>
    </xdr:to>
    <xdr:cxnSp macro="">
      <xdr:nvCxnSpPr>
        <xdr:cNvPr id="335" name="Conector recto de flecha 334">
          <a:extLst>
            <a:ext uri="{FF2B5EF4-FFF2-40B4-BE49-F238E27FC236}">
              <a16:creationId xmlns:a16="http://schemas.microsoft.com/office/drawing/2014/main" id="{308D0961-D726-4EB1-8D9F-080C290D491D}"/>
            </a:ext>
          </a:extLst>
        </xdr:cNvPr>
        <xdr:cNvCxnSpPr>
          <a:cxnSpLocks/>
          <a:stCxn id="334" idx="1"/>
        </xdr:cNvCxnSpPr>
      </xdr:nvCxnSpPr>
      <xdr:spPr bwMode="auto">
        <a:xfrm flipH="1" flipV="1">
          <a:off x="5053000" y="7033155"/>
          <a:ext cx="286288" cy="526048"/>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2</xdr:col>
      <xdr:colOff>603432</xdr:colOff>
      <xdr:row>32</xdr:row>
      <xdr:rowOff>156252</xdr:rowOff>
    </xdr:from>
    <xdr:to>
      <xdr:col>7</xdr:col>
      <xdr:colOff>29069</xdr:colOff>
      <xdr:row>38</xdr:row>
      <xdr:rowOff>86857</xdr:rowOff>
    </xdr:to>
    <xdr:cxnSp macro="">
      <xdr:nvCxnSpPr>
        <xdr:cNvPr id="344" name="Conector recto 652">
          <a:extLst>
            <a:ext uri="{FF2B5EF4-FFF2-40B4-BE49-F238E27FC236}">
              <a16:creationId xmlns:a16="http://schemas.microsoft.com/office/drawing/2014/main" id="{EC9B135A-9339-8169-828C-6B7736A4454B}"/>
            </a:ext>
          </a:extLst>
        </xdr:cNvPr>
        <xdr:cNvCxnSpPr>
          <a:cxnSpLocks/>
          <a:stCxn id="576" idx="2"/>
          <a:endCxn id="292" idx="2"/>
        </xdr:cNvCxnSpPr>
      </xdr:nvCxnSpPr>
      <xdr:spPr bwMode="auto">
        <a:xfrm rot="16200000" flipH="1">
          <a:off x="2864719" y="4835791"/>
          <a:ext cx="1023909" cy="3359876"/>
        </a:xfrm>
        <a:prstGeom prst="bentConnector3">
          <a:avLst>
            <a:gd name="adj1" fmla="val 165432"/>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567407</xdr:colOff>
      <xdr:row>39</xdr:row>
      <xdr:rowOff>157371</xdr:rowOff>
    </xdr:from>
    <xdr:to>
      <xdr:col>7</xdr:col>
      <xdr:colOff>85022</xdr:colOff>
      <xdr:row>42</xdr:row>
      <xdr:rowOff>87025</xdr:rowOff>
    </xdr:to>
    <xdr:sp macro="" textlink="">
      <xdr:nvSpPr>
        <xdr:cNvPr id="367" name="41 CuadroTexto">
          <a:extLst>
            <a:ext uri="{FF2B5EF4-FFF2-40B4-BE49-F238E27FC236}">
              <a16:creationId xmlns:a16="http://schemas.microsoft.com/office/drawing/2014/main" id="{C6146EC7-2592-4348-AD23-47C46483E49B}"/>
            </a:ext>
          </a:extLst>
        </xdr:cNvPr>
        <xdr:cNvSpPr txBox="1"/>
      </xdr:nvSpPr>
      <xdr:spPr>
        <a:xfrm>
          <a:off x="4021255" y="7280414"/>
          <a:ext cx="1091310" cy="4763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800" b="0">
              <a:solidFill>
                <a:srgbClr val="008000"/>
              </a:solidFill>
            </a:rPr>
            <a:t>1x F.O L= 2M</a:t>
          </a:r>
        </a:p>
        <a:p>
          <a:pPr algn="r"/>
          <a:r>
            <a:rPr lang="es-CL" sz="800" b="0">
              <a:solidFill>
                <a:srgbClr val="008000"/>
              </a:solidFill>
            </a:rPr>
            <a:t>PROYECTADAS</a:t>
          </a:r>
        </a:p>
      </xdr:txBody>
    </xdr:sp>
    <xdr:clientData/>
  </xdr:twoCellAnchor>
  <xdr:oneCellAnchor>
    <xdr:from>
      <xdr:col>16</xdr:col>
      <xdr:colOff>19514</xdr:colOff>
      <xdr:row>38</xdr:row>
      <xdr:rowOff>163093</xdr:rowOff>
    </xdr:from>
    <xdr:ext cx="1453351" cy="985265"/>
    <xdr:pic>
      <xdr:nvPicPr>
        <xdr:cNvPr id="369" name="Imagen 368">
          <a:extLst>
            <a:ext uri="{FF2B5EF4-FFF2-40B4-BE49-F238E27FC236}">
              <a16:creationId xmlns:a16="http://schemas.microsoft.com/office/drawing/2014/main" id="{60E97790-D763-410F-A2BD-3DF06C44C9B4}"/>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2256338" y="6998681"/>
          <a:ext cx="1453351" cy="985265"/>
        </a:xfrm>
        <a:prstGeom prst="rect">
          <a:avLst/>
        </a:prstGeom>
      </xdr:spPr>
    </xdr:pic>
    <xdr:clientData/>
  </xdr:oneCellAnchor>
  <xdr:twoCellAnchor>
    <xdr:from>
      <xdr:col>13</xdr:col>
      <xdr:colOff>468972</xdr:colOff>
      <xdr:row>29</xdr:row>
      <xdr:rowOff>150493</xdr:rowOff>
    </xdr:from>
    <xdr:to>
      <xdr:col>15</xdr:col>
      <xdr:colOff>382118</xdr:colOff>
      <xdr:row>37</xdr:row>
      <xdr:rowOff>49365</xdr:rowOff>
    </xdr:to>
    <xdr:grpSp>
      <xdr:nvGrpSpPr>
        <xdr:cNvPr id="6" name="Grupo 5">
          <a:extLst>
            <a:ext uri="{FF2B5EF4-FFF2-40B4-BE49-F238E27FC236}">
              <a16:creationId xmlns:a16="http://schemas.microsoft.com/office/drawing/2014/main" id="{39BDBEB4-93A5-4D76-908F-D7266EDCBBF7}"/>
            </a:ext>
          </a:extLst>
        </xdr:cNvPr>
        <xdr:cNvGrpSpPr/>
      </xdr:nvGrpSpPr>
      <xdr:grpSpPr>
        <a:xfrm>
          <a:off x="10240501" y="5367952"/>
          <a:ext cx="1490935" cy="1333225"/>
          <a:chOff x="13169503" y="20639678"/>
          <a:chExt cx="1496490" cy="1373193"/>
        </a:xfrm>
      </xdr:grpSpPr>
      <xdr:sp macro="" textlink="">
        <xdr:nvSpPr>
          <xdr:cNvPr id="7" name="Triángulo isósceles 790">
            <a:extLst>
              <a:ext uri="{FF2B5EF4-FFF2-40B4-BE49-F238E27FC236}">
                <a16:creationId xmlns:a16="http://schemas.microsoft.com/office/drawing/2014/main" id="{C0A5089C-DC62-2449-82AE-628DBFDA90EF}"/>
              </a:ext>
            </a:extLst>
          </xdr:cNvPr>
          <xdr:cNvSpPr/>
        </xdr:nvSpPr>
        <xdr:spPr>
          <a:xfrm>
            <a:off x="13806490" y="20639678"/>
            <a:ext cx="475286" cy="386526"/>
          </a:xfrm>
          <a:prstGeom prst="triangle">
            <a:avLst>
              <a:gd name="adj" fmla="val 47045"/>
            </a:avLst>
          </a:prstGeom>
          <a:solidFill>
            <a:schemeClr val="bg1">
              <a:lumMod val="85000"/>
            </a:schemeClr>
          </a:solidFill>
          <a:ln w="3175">
            <a:solidFill>
              <a:srgbClr val="0099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solidFill>
                <a:srgbClr val="008000"/>
              </a:solidFill>
            </a:endParaRPr>
          </a:p>
        </xdr:txBody>
      </xdr:sp>
      <xdr:cxnSp macro="">
        <xdr:nvCxnSpPr>
          <xdr:cNvPr id="8" name="Conector angular 887">
            <a:extLst>
              <a:ext uri="{FF2B5EF4-FFF2-40B4-BE49-F238E27FC236}">
                <a16:creationId xmlns:a16="http://schemas.microsoft.com/office/drawing/2014/main" id="{0F02AAF6-D0ED-ECE1-4ABF-454C5FBCA3C2}"/>
              </a:ext>
            </a:extLst>
          </xdr:cNvPr>
          <xdr:cNvCxnSpPr>
            <a:stCxn id="304" idx="0"/>
            <a:endCxn id="246" idx="4"/>
          </xdr:cNvCxnSpPr>
        </xdr:nvCxnSpPr>
        <xdr:spPr>
          <a:xfrm rot="5400000" flipH="1" flipV="1">
            <a:off x="13106121" y="21075139"/>
            <a:ext cx="879341" cy="752578"/>
          </a:xfrm>
          <a:prstGeom prst="bentConnector3">
            <a:avLst>
              <a:gd name="adj1" fmla="val 50000"/>
            </a:avLst>
          </a:prstGeom>
          <a:solidFill>
            <a:schemeClr val="bg1">
              <a:lumMod val="85000"/>
            </a:schemeClr>
          </a:solidFill>
          <a:ln>
            <a:solidFill>
              <a:srgbClr val="009900"/>
            </a:solidFill>
          </a:ln>
        </xdr:spPr>
        <xdr:style>
          <a:lnRef idx="1">
            <a:schemeClr val="accent1"/>
          </a:lnRef>
          <a:fillRef idx="0">
            <a:schemeClr val="accent1"/>
          </a:fillRef>
          <a:effectRef idx="0">
            <a:schemeClr val="accent1"/>
          </a:effectRef>
          <a:fontRef idx="minor">
            <a:schemeClr val="tx1"/>
          </a:fontRef>
        </xdr:style>
      </xdr:cxnSp>
      <xdr:sp macro="" textlink="">
        <xdr:nvSpPr>
          <xdr:cNvPr id="31" name="Rectángulo 30">
            <a:extLst>
              <a:ext uri="{FF2B5EF4-FFF2-40B4-BE49-F238E27FC236}">
                <a16:creationId xmlns:a16="http://schemas.microsoft.com/office/drawing/2014/main" id="{D57A3D1A-567F-2C85-D544-6C674B5E0C9D}"/>
              </a:ext>
            </a:extLst>
          </xdr:cNvPr>
          <xdr:cNvSpPr/>
        </xdr:nvSpPr>
        <xdr:spPr>
          <a:xfrm>
            <a:off x="13711062" y="20647639"/>
            <a:ext cx="652096" cy="41163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36000" rIns="36000" rtlCol="0" anchor="ctr"/>
          <a:lstStyle/>
          <a:p>
            <a:pPr algn="ctr"/>
            <a:r>
              <a:rPr lang="es-CL" sz="500">
                <a:solidFill>
                  <a:schemeClr val="tx1"/>
                </a:solidFill>
              </a:rPr>
              <a:t>GPS</a:t>
            </a:r>
          </a:p>
          <a:p>
            <a:pPr algn="ctr"/>
            <a:r>
              <a:rPr lang="es-CL" sz="500">
                <a:solidFill>
                  <a:schemeClr val="tx1"/>
                </a:solidFill>
              </a:rPr>
              <a:t>0301</a:t>
            </a:r>
          </a:p>
        </xdr:txBody>
      </xdr:sp>
      <xdr:sp macro="" textlink="">
        <xdr:nvSpPr>
          <xdr:cNvPr id="245" name="Elipse 244">
            <a:extLst>
              <a:ext uri="{FF2B5EF4-FFF2-40B4-BE49-F238E27FC236}">
                <a16:creationId xmlns:a16="http://schemas.microsoft.com/office/drawing/2014/main" id="{E85A14F1-ECFB-AAEF-53A9-C82BE389EF0C}"/>
              </a:ext>
            </a:extLst>
          </xdr:cNvPr>
          <xdr:cNvSpPr/>
        </xdr:nvSpPr>
        <xdr:spPr>
          <a:xfrm>
            <a:off x="14143292" y="20944997"/>
            <a:ext cx="52146" cy="64646"/>
          </a:xfrm>
          <a:prstGeom prst="ellipse">
            <a:avLst/>
          </a:prstGeom>
          <a:solidFill>
            <a:schemeClr val="bg1">
              <a:lumMod val="85000"/>
            </a:schemeClr>
          </a:solidFill>
          <a:ln>
            <a:solidFill>
              <a:srgbClr val="0099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246" name="Elipse 245">
            <a:extLst>
              <a:ext uri="{FF2B5EF4-FFF2-40B4-BE49-F238E27FC236}">
                <a16:creationId xmlns:a16="http://schemas.microsoft.com/office/drawing/2014/main" id="{97FE01C2-5C78-0E87-AC07-B596E499DEAA}"/>
              </a:ext>
            </a:extLst>
          </xdr:cNvPr>
          <xdr:cNvSpPr/>
        </xdr:nvSpPr>
        <xdr:spPr>
          <a:xfrm>
            <a:off x="13896007" y="20945206"/>
            <a:ext cx="52146" cy="66551"/>
          </a:xfrm>
          <a:prstGeom prst="ellipse">
            <a:avLst/>
          </a:prstGeom>
          <a:solidFill>
            <a:schemeClr val="bg1">
              <a:lumMod val="85000"/>
            </a:schemeClr>
          </a:solidFill>
          <a:ln>
            <a:solidFill>
              <a:srgbClr val="0099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cxnSp macro="">
        <xdr:nvCxnSpPr>
          <xdr:cNvPr id="248" name="Conector recto 247">
            <a:extLst>
              <a:ext uri="{FF2B5EF4-FFF2-40B4-BE49-F238E27FC236}">
                <a16:creationId xmlns:a16="http://schemas.microsoft.com/office/drawing/2014/main" id="{F47313D6-4696-E71A-4060-79D33D827CC2}"/>
              </a:ext>
            </a:extLst>
          </xdr:cNvPr>
          <xdr:cNvCxnSpPr>
            <a:stCxn id="245" idx="4"/>
          </xdr:cNvCxnSpPr>
        </xdr:nvCxnSpPr>
        <xdr:spPr>
          <a:xfrm>
            <a:off x="14171270" y="21013453"/>
            <a:ext cx="688" cy="445539"/>
          </a:xfrm>
          <a:prstGeom prst="line">
            <a:avLst/>
          </a:prstGeom>
          <a:solidFill>
            <a:schemeClr val="bg1">
              <a:lumMod val="85000"/>
            </a:schemeClr>
          </a:solidFill>
          <a:ln w="19050">
            <a:solidFill>
              <a:srgbClr val="009900"/>
            </a:solidFill>
          </a:ln>
        </xdr:spPr>
        <xdr:style>
          <a:lnRef idx="1">
            <a:schemeClr val="accent1"/>
          </a:lnRef>
          <a:fillRef idx="0">
            <a:schemeClr val="accent1"/>
          </a:fillRef>
          <a:effectRef idx="0">
            <a:schemeClr val="accent1"/>
          </a:effectRef>
          <a:fontRef idx="minor">
            <a:schemeClr val="tx1"/>
          </a:fontRef>
        </xdr:style>
      </xdr:cxnSp>
      <xdr:sp macro="" textlink="">
        <xdr:nvSpPr>
          <xdr:cNvPr id="249" name="Rectángulo 248">
            <a:extLst>
              <a:ext uri="{FF2B5EF4-FFF2-40B4-BE49-F238E27FC236}">
                <a16:creationId xmlns:a16="http://schemas.microsoft.com/office/drawing/2014/main" id="{F0256D8F-9F2C-6AF1-63C5-E08761F39D70}"/>
              </a:ext>
            </a:extLst>
          </xdr:cNvPr>
          <xdr:cNvSpPr/>
        </xdr:nvSpPr>
        <xdr:spPr>
          <a:xfrm>
            <a:off x="13988123" y="21418674"/>
            <a:ext cx="677870" cy="59419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36000" rIns="36000" rtlCol="0" anchor="ctr"/>
          <a:lstStyle/>
          <a:p>
            <a:pPr algn="ctr"/>
            <a:r>
              <a:rPr lang="es-CL" sz="700">
                <a:solidFill>
                  <a:srgbClr val="009900"/>
                </a:solidFill>
              </a:rPr>
              <a:t>JUMPER</a:t>
            </a:r>
            <a:r>
              <a:rPr lang="es-CL" sz="700" baseline="0">
                <a:solidFill>
                  <a:srgbClr val="009900"/>
                </a:solidFill>
              </a:rPr>
              <a:t> RF 1/4 A</a:t>
            </a:r>
          </a:p>
          <a:p>
            <a:pPr algn="ctr"/>
            <a:r>
              <a:rPr lang="es-CL" sz="700" baseline="0">
                <a:solidFill>
                  <a:srgbClr val="009900"/>
                </a:solidFill>
              </a:rPr>
              <a:t>ANT L=20M</a:t>
            </a:r>
            <a:endParaRPr lang="es-CL" sz="700">
              <a:solidFill>
                <a:srgbClr val="009900"/>
              </a:solidFill>
            </a:endParaRPr>
          </a:p>
        </xdr:txBody>
      </xdr:sp>
    </xdr:grpSp>
    <xdr:clientData/>
  </xdr:twoCellAnchor>
  <xdr:twoCellAnchor>
    <xdr:from>
      <xdr:col>1</xdr:col>
      <xdr:colOff>182362</xdr:colOff>
      <xdr:row>5</xdr:row>
      <xdr:rowOff>3698</xdr:rowOff>
    </xdr:from>
    <xdr:to>
      <xdr:col>6</xdr:col>
      <xdr:colOff>559659</xdr:colOff>
      <xdr:row>26</xdr:row>
      <xdr:rowOff>129480</xdr:rowOff>
    </xdr:to>
    <xdr:grpSp>
      <xdr:nvGrpSpPr>
        <xdr:cNvPr id="420" name="Grupo 419">
          <a:extLst>
            <a:ext uri="{FF2B5EF4-FFF2-40B4-BE49-F238E27FC236}">
              <a16:creationId xmlns:a16="http://schemas.microsoft.com/office/drawing/2014/main" id="{8D09D4EA-062C-2387-966A-443C316536DF}"/>
            </a:ext>
          </a:extLst>
        </xdr:cNvPr>
        <xdr:cNvGrpSpPr/>
      </xdr:nvGrpSpPr>
      <xdr:grpSpPr>
        <a:xfrm>
          <a:off x="487162" y="918098"/>
          <a:ext cx="4321768" cy="3890958"/>
          <a:chOff x="1158117" y="1020997"/>
          <a:chExt cx="4305820" cy="3955271"/>
        </a:xfrm>
      </xdr:grpSpPr>
      <xdr:grpSp>
        <xdr:nvGrpSpPr>
          <xdr:cNvPr id="251" name="Grupo 252">
            <a:extLst>
              <a:ext uri="{FF2B5EF4-FFF2-40B4-BE49-F238E27FC236}">
                <a16:creationId xmlns:a16="http://schemas.microsoft.com/office/drawing/2014/main" id="{FC09BE67-42A0-417E-BFB5-5A51B32435A6}"/>
              </a:ext>
            </a:extLst>
          </xdr:cNvPr>
          <xdr:cNvGrpSpPr/>
        </xdr:nvGrpSpPr>
        <xdr:grpSpPr>
          <a:xfrm>
            <a:off x="2356402" y="1024807"/>
            <a:ext cx="2216720" cy="2047018"/>
            <a:chOff x="14426128" y="6471335"/>
            <a:chExt cx="2163916" cy="2160427"/>
          </a:xfrm>
        </xdr:grpSpPr>
        <xdr:grpSp>
          <xdr:nvGrpSpPr>
            <xdr:cNvPr id="252" name="Grupo 251">
              <a:extLst>
                <a:ext uri="{FF2B5EF4-FFF2-40B4-BE49-F238E27FC236}">
                  <a16:creationId xmlns:a16="http://schemas.microsoft.com/office/drawing/2014/main" id="{FE8DD4EC-A2BA-946F-BD75-5A3F5CAE5CA2}"/>
                </a:ext>
              </a:extLst>
            </xdr:cNvPr>
            <xdr:cNvGrpSpPr/>
          </xdr:nvGrpSpPr>
          <xdr:grpSpPr>
            <a:xfrm>
              <a:off x="14426128" y="6471335"/>
              <a:ext cx="2163916" cy="2160427"/>
              <a:chOff x="14426128" y="6471335"/>
              <a:chExt cx="2163916" cy="2160427"/>
            </a:xfrm>
          </xdr:grpSpPr>
          <xdr:grpSp>
            <xdr:nvGrpSpPr>
              <xdr:cNvPr id="255" name="Grupo 250">
                <a:extLst>
                  <a:ext uri="{FF2B5EF4-FFF2-40B4-BE49-F238E27FC236}">
                    <a16:creationId xmlns:a16="http://schemas.microsoft.com/office/drawing/2014/main" id="{0E2AD875-6D99-5262-8B44-59C098721D48}"/>
                  </a:ext>
                </a:extLst>
              </xdr:cNvPr>
              <xdr:cNvGrpSpPr/>
            </xdr:nvGrpSpPr>
            <xdr:grpSpPr>
              <a:xfrm>
                <a:off x="14426128" y="6471335"/>
                <a:ext cx="2163916" cy="2160427"/>
                <a:chOff x="14416603" y="6478479"/>
                <a:chExt cx="2163916" cy="2160427"/>
              </a:xfrm>
            </xdr:grpSpPr>
            <xdr:grpSp>
              <xdr:nvGrpSpPr>
                <xdr:cNvPr id="257" name="Grupo 245">
                  <a:extLst>
                    <a:ext uri="{FF2B5EF4-FFF2-40B4-BE49-F238E27FC236}">
                      <a16:creationId xmlns:a16="http://schemas.microsoft.com/office/drawing/2014/main" id="{30A01C70-5C55-0BC5-594D-72161D89C6F9}"/>
                    </a:ext>
                  </a:extLst>
                </xdr:cNvPr>
                <xdr:cNvGrpSpPr/>
              </xdr:nvGrpSpPr>
              <xdr:grpSpPr>
                <a:xfrm>
                  <a:off x="14416603" y="6478479"/>
                  <a:ext cx="2163916" cy="2160427"/>
                  <a:chOff x="14748387" y="6490422"/>
                  <a:chExt cx="2424267" cy="2160427"/>
                </a:xfrm>
              </xdr:grpSpPr>
              <xdr:grpSp>
                <xdr:nvGrpSpPr>
                  <xdr:cNvPr id="260" name="Grupo 237">
                    <a:extLst>
                      <a:ext uri="{FF2B5EF4-FFF2-40B4-BE49-F238E27FC236}">
                        <a16:creationId xmlns:a16="http://schemas.microsoft.com/office/drawing/2014/main" id="{4768FCEA-BA16-25E8-0F7C-A19949E76CB3}"/>
                      </a:ext>
                    </a:extLst>
                  </xdr:cNvPr>
                  <xdr:cNvGrpSpPr/>
                </xdr:nvGrpSpPr>
                <xdr:grpSpPr>
                  <a:xfrm>
                    <a:off x="14748387" y="6490422"/>
                    <a:ext cx="2424267" cy="2160427"/>
                    <a:chOff x="14748387" y="6490422"/>
                    <a:chExt cx="2424267" cy="2160427"/>
                  </a:xfrm>
                </xdr:grpSpPr>
                <xdr:grpSp>
                  <xdr:nvGrpSpPr>
                    <xdr:cNvPr id="269" name="Grupo 217">
                      <a:extLst>
                        <a:ext uri="{FF2B5EF4-FFF2-40B4-BE49-F238E27FC236}">
                          <a16:creationId xmlns:a16="http://schemas.microsoft.com/office/drawing/2014/main" id="{FE1A5C69-FD95-B902-EB08-90DB6AD289D1}"/>
                        </a:ext>
                      </a:extLst>
                    </xdr:cNvPr>
                    <xdr:cNvGrpSpPr/>
                  </xdr:nvGrpSpPr>
                  <xdr:grpSpPr>
                    <a:xfrm>
                      <a:off x="14748387" y="6490422"/>
                      <a:ext cx="2424267" cy="2160427"/>
                      <a:chOff x="2783405" y="10653738"/>
                      <a:chExt cx="1461612" cy="1818714"/>
                    </a:xfrm>
                  </xdr:grpSpPr>
                  <xdr:grpSp>
                    <xdr:nvGrpSpPr>
                      <xdr:cNvPr id="316" name="Grupo 220">
                        <a:extLst>
                          <a:ext uri="{FF2B5EF4-FFF2-40B4-BE49-F238E27FC236}">
                            <a16:creationId xmlns:a16="http://schemas.microsoft.com/office/drawing/2014/main" id="{A9C65515-B549-B331-2CEF-931C7B0C6DB0}"/>
                          </a:ext>
                        </a:extLst>
                      </xdr:cNvPr>
                      <xdr:cNvGrpSpPr/>
                    </xdr:nvGrpSpPr>
                    <xdr:grpSpPr>
                      <a:xfrm>
                        <a:off x="2783405" y="10653738"/>
                        <a:ext cx="1461612" cy="1818714"/>
                        <a:chOff x="2783405" y="10653738"/>
                        <a:chExt cx="1461612" cy="1818714"/>
                      </a:xfrm>
                    </xdr:grpSpPr>
                    <xdr:sp macro="" textlink="">
                      <xdr:nvSpPr>
                        <xdr:cNvPr id="319" name="1 Rectángulo">
                          <a:extLst>
                            <a:ext uri="{FF2B5EF4-FFF2-40B4-BE49-F238E27FC236}">
                              <a16:creationId xmlns:a16="http://schemas.microsoft.com/office/drawing/2014/main" id="{2F242410-BE74-8F47-DF70-E73F651D5F09}"/>
                            </a:ext>
                          </a:extLst>
                        </xdr:cNvPr>
                        <xdr:cNvSpPr/>
                      </xdr:nvSpPr>
                      <xdr:spPr>
                        <a:xfrm>
                          <a:off x="2783405" y="10653738"/>
                          <a:ext cx="1461612" cy="1818714"/>
                        </a:xfrm>
                        <a:prstGeom prst="rect">
                          <a:avLst/>
                        </a:prstGeom>
                        <a:solidFill>
                          <a:schemeClr val="bg1">
                            <a:lumMod val="75000"/>
                          </a:schemeClr>
                        </a:solidFill>
                        <a:ln w="1905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s-CL" sz="900" b="1">
                              <a:solidFill>
                                <a:sysClr val="windowText" lastClr="000000"/>
                              </a:solidFill>
                            </a:rPr>
                            <a:t>MIKWAVE</a:t>
                          </a:r>
                        </a:p>
                        <a:p>
                          <a:pPr algn="ctr"/>
                          <a:r>
                            <a:rPr lang="es-CL" sz="900" b="1">
                              <a:solidFill>
                                <a:sysClr val="windowText" lastClr="000000"/>
                              </a:solidFill>
                            </a:rPr>
                            <a:t>DR-2A2K2D22-F2A</a:t>
                          </a:r>
                        </a:p>
                        <a:p>
                          <a:pPr marL="0" marR="0" indent="0" algn="ctr" defTabSz="914400" eaLnBrk="1" fontAlgn="auto" latinLnBrk="0" hangingPunct="1">
                            <a:lnSpc>
                              <a:spcPct val="100000"/>
                            </a:lnSpc>
                            <a:spcBef>
                              <a:spcPts val="0"/>
                            </a:spcBef>
                            <a:spcAft>
                              <a:spcPts val="0"/>
                            </a:spcAft>
                            <a:buClrTx/>
                            <a:buSzTx/>
                            <a:buFontTx/>
                            <a:buNone/>
                            <a:tabLst/>
                            <a:defRPr/>
                          </a:pPr>
                          <a:r>
                            <a:rPr lang="es-CL" sz="800">
                              <a:solidFill>
                                <a:srgbClr val="008000"/>
                              </a:solidFill>
                              <a:latin typeface="+mn-lt"/>
                              <a:ea typeface="+mn-ea"/>
                              <a:cs typeface="+mn-cs"/>
                            </a:rPr>
                            <a:t>LTE2600MHz</a:t>
                          </a:r>
                        </a:p>
                        <a:p>
                          <a:pPr marL="0" marR="0" indent="0" algn="ctr" defTabSz="914400" eaLnBrk="1" fontAlgn="auto" latinLnBrk="0" hangingPunct="1">
                            <a:lnSpc>
                              <a:spcPct val="100000"/>
                            </a:lnSpc>
                            <a:spcBef>
                              <a:spcPts val="0"/>
                            </a:spcBef>
                            <a:spcAft>
                              <a:spcPts val="0"/>
                            </a:spcAft>
                            <a:buClrTx/>
                            <a:buSzTx/>
                            <a:buFontTx/>
                            <a:buNone/>
                            <a:tabLst/>
                            <a:defRPr/>
                          </a:pPr>
                          <a:r>
                            <a:rPr lang="es-CL" sz="800">
                              <a:solidFill>
                                <a:srgbClr val="008000"/>
                              </a:solidFill>
                              <a:latin typeface="+mn-lt"/>
                              <a:ea typeface="+mn-ea"/>
                              <a:cs typeface="+mn-cs"/>
                            </a:rPr>
                            <a:t>LTE1900MHz</a:t>
                          </a:r>
                        </a:p>
                        <a:p>
                          <a:pPr marL="0" marR="0" indent="0" algn="ctr" defTabSz="914400" eaLnBrk="1" fontAlgn="auto" latinLnBrk="0" hangingPunct="1">
                            <a:lnSpc>
                              <a:spcPct val="100000"/>
                            </a:lnSpc>
                            <a:spcBef>
                              <a:spcPts val="0"/>
                            </a:spcBef>
                            <a:spcAft>
                              <a:spcPts val="0"/>
                            </a:spcAft>
                            <a:buClrTx/>
                            <a:buSzTx/>
                            <a:buFontTx/>
                            <a:buNone/>
                            <a:tabLst/>
                            <a:defRPr/>
                          </a:pPr>
                          <a:r>
                            <a:rPr lang="es-CL" sz="800">
                              <a:solidFill>
                                <a:sysClr val="windowText" lastClr="000000"/>
                              </a:solidFill>
                            </a:rPr>
                            <a:t>PROYECTADO</a:t>
                          </a:r>
                        </a:p>
                      </xdr:txBody>
                    </xdr:sp>
                    <xdr:sp macro="" textlink="">
                      <xdr:nvSpPr>
                        <xdr:cNvPr id="320" name="4 Elipse">
                          <a:extLst>
                            <a:ext uri="{FF2B5EF4-FFF2-40B4-BE49-F238E27FC236}">
                              <a16:creationId xmlns:a16="http://schemas.microsoft.com/office/drawing/2014/main" id="{B801E8C5-F58C-C1D2-0AE4-46A70706888F}"/>
                            </a:ext>
                          </a:extLst>
                        </xdr:cNvPr>
                        <xdr:cNvSpPr/>
                      </xdr:nvSpPr>
                      <xdr:spPr>
                        <a:xfrm>
                          <a:off x="2822254" y="11729514"/>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5</a:t>
                          </a:r>
                        </a:p>
                      </xdr:txBody>
                    </xdr:sp>
                    <xdr:sp macro="" textlink="">
                      <xdr:nvSpPr>
                        <xdr:cNvPr id="321" name="5 Elipse">
                          <a:extLst>
                            <a:ext uri="{FF2B5EF4-FFF2-40B4-BE49-F238E27FC236}">
                              <a16:creationId xmlns:a16="http://schemas.microsoft.com/office/drawing/2014/main" id="{4D8C3ECB-2E9F-33E2-0BAD-CEA0E6FE4D8A}"/>
                            </a:ext>
                          </a:extLst>
                        </xdr:cNvPr>
                        <xdr:cNvSpPr/>
                      </xdr:nvSpPr>
                      <xdr:spPr>
                        <a:xfrm>
                          <a:off x="4057069" y="11719785"/>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8</a:t>
                          </a:r>
                        </a:p>
                      </xdr:txBody>
                    </xdr:sp>
                    <xdr:sp macro="" textlink="">
                      <xdr:nvSpPr>
                        <xdr:cNvPr id="323" name="6 Elipse">
                          <a:extLst>
                            <a:ext uri="{FF2B5EF4-FFF2-40B4-BE49-F238E27FC236}">
                              <a16:creationId xmlns:a16="http://schemas.microsoft.com/office/drawing/2014/main" id="{CEF7CBBE-7F09-5163-E304-6AE54BBF4727}"/>
                            </a:ext>
                          </a:extLst>
                        </xdr:cNvPr>
                        <xdr:cNvSpPr/>
                      </xdr:nvSpPr>
                      <xdr:spPr>
                        <a:xfrm>
                          <a:off x="2978899" y="11728857"/>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6</a:t>
                          </a:r>
                        </a:p>
                      </xdr:txBody>
                    </xdr:sp>
                    <xdr:sp macro="" textlink="">
                      <xdr:nvSpPr>
                        <xdr:cNvPr id="324" name="7 Elipse">
                          <a:extLst>
                            <a:ext uri="{FF2B5EF4-FFF2-40B4-BE49-F238E27FC236}">
                              <a16:creationId xmlns:a16="http://schemas.microsoft.com/office/drawing/2014/main" id="{A7D5F078-C399-C2C1-AA6E-FFDDF8B5F568}"/>
                            </a:ext>
                          </a:extLst>
                        </xdr:cNvPr>
                        <xdr:cNvSpPr/>
                      </xdr:nvSpPr>
                      <xdr:spPr>
                        <a:xfrm>
                          <a:off x="3372278" y="11725860"/>
                          <a:ext cx="131177" cy="144001"/>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t>2</a:t>
                          </a:r>
                        </a:p>
                      </xdr:txBody>
                    </xdr:sp>
                    <xdr:sp macro="" textlink="">
                      <xdr:nvSpPr>
                        <xdr:cNvPr id="325" name="8 Elipse">
                          <a:extLst>
                            <a:ext uri="{FF2B5EF4-FFF2-40B4-BE49-F238E27FC236}">
                              <a16:creationId xmlns:a16="http://schemas.microsoft.com/office/drawing/2014/main" id="{A4ECEC55-9182-4CDB-10A0-2D70B2253D2C}"/>
                            </a:ext>
                          </a:extLst>
                        </xdr:cNvPr>
                        <xdr:cNvSpPr/>
                      </xdr:nvSpPr>
                      <xdr:spPr>
                        <a:xfrm>
                          <a:off x="3900421" y="11725385"/>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7</a:t>
                          </a:r>
                        </a:p>
                      </xdr:txBody>
                    </xdr:sp>
                    <xdr:sp macro="" textlink="">
                      <xdr:nvSpPr>
                        <xdr:cNvPr id="326" name="9 Elipse">
                          <a:extLst>
                            <a:ext uri="{FF2B5EF4-FFF2-40B4-BE49-F238E27FC236}">
                              <a16:creationId xmlns:a16="http://schemas.microsoft.com/office/drawing/2014/main" id="{47FB5316-C6F0-6D51-8D7E-F6B8F44DDC39}"/>
                            </a:ext>
                          </a:extLst>
                        </xdr:cNvPr>
                        <xdr:cNvSpPr/>
                      </xdr:nvSpPr>
                      <xdr:spPr>
                        <a:xfrm>
                          <a:off x="3196133" y="11729740"/>
                          <a:ext cx="131177" cy="144001"/>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1</a:t>
                          </a:r>
                        </a:p>
                      </xdr:txBody>
                    </xdr:sp>
                    <xdr:sp macro="" textlink="">
                      <xdr:nvSpPr>
                        <xdr:cNvPr id="327" name="5 Elipse">
                          <a:extLst>
                            <a:ext uri="{FF2B5EF4-FFF2-40B4-BE49-F238E27FC236}">
                              <a16:creationId xmlns:a16="http://schemas.microsoft.com/office/drawing/2014/main" id="{C5201026-5E5B-F8B5-83D3-24A001AF735D}"/>
                            </a:ext>
                          </a:extLst>
                        </xdr:cNvPr>
                        <xdr:cNvSpPr/>
                      </xdr:nvSpPr>
                      <xdr:spPr>
                        <a:xfrm>
                          <a:off x="2844221" y="12089675"/>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solidFill>
                                <a:sysClr val="windowText" lastClr="000000"/>
                              </a:solidFill>
                            </a:rPr>
                            <a:t>9</a:t>
                          </a:r>
                        </a:p>
                      </xdr:txBody>
                    </xdr:sp>
                    <xdr:sp macro="" textlink="">
                      <xdr:nvSpPr>
                        <xdr:cNvPr id="328" name="6 Elipse">
                          <a:extLst>
                            <a:ext uri="{FF2B5EF4-FFF2-40B4-BE49-F238E27FC236}">
                              <a16:creationId xmlns:a16="http://schemas.microsoft.com/office/drawing/2014/main" id="{2A596349-AF8E-F99D-469C-CBA6C962A581}"/>
                            </a:ext>
                          </a:extLst>
                        </xdr:cNvPr>
                        <xdr:cNvSpPr/>
                      </xdr:nvSpPr>
                      <xdr:spPr>
                        <a:xfrm>
                          <a:off x="4072684" y="12088634"/>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endParaRPr lang="es-CL" sz="700">
                            <a:solidFill>
                              <a:sysClr val="windowText" lastClr="000000"/>
                            </a:solidFill>
                          </a:endParaRPr>
                        </a:p>
                      </xdr:txBody>
                    </xdr:sp>
                    <xdr:sp macro="" textlink="">
                      <xdr:nvSpPr>
                        <xdr:cNvPr id="329" name="8 Elipse">
                          <a:extLst>
                            <a:ext uri="{FF2B5EF4-FFF2-40B4-BE49-F238E27FC236}">
                              <a16:creationId xmlns:a16="http://schemas.microsoft.com/office/drawing/2014/main" id="{71FCCA28-8169-D5D5-AD57-FA916668189B}"/>
                            </a:ext>
                          </a:extLst>
                        </xdr:cNvPr>
                        <xdr:cNvSpPr/>
                      </xdr:nvSpPr>
                      <xdr:spPr>
                        <a:xfrm>
                          <a:off x="3019135" y="12086877"/>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300">
                            <a:solidFill>
                              <a:sysClr val="windowText" lastClr="000000"/>
                            </a:solidFill>
                          </a:endParaRPr>
                        </a:p>
                      </xdr:txBody>
                    </xdr:sp>
                    <xdr:sp macro="" textlink="">
                      <xdr:nvSpPr>
                        <xdr:cNvPr id="330" name="Hexágono 232">
                          <a:extLst>
                            <a:ext uri="{FF2B5EF4-FFF2-40B4-BE49-F238E27FC236}">
                              <a16:creationId xmlns:a16="http://schemas.microsoft.com/office/drawing/2014/main" id="{F2FA7AF9-9B43-EA3D-2F6E-7E6753215F91}"/>
                            </a:ext>
                          </a:extLst>
                        </xdr:cNvPr>
                        <xdr:cNvSpPr/>
                      </xdr:nvSpPr>
                      <xdr:spPr>
                        <a:xfrm>
                          <a:off x="3224133" y="12143997"/>
                          <a:ext cx="621585" cy="161112"/>
                        </a:xfrm>
                        <a:prstGeom prst="hexagon">
                          <a:avLst/>
                        </a:prstGeom>
                        <a:solidFill>
                          <a:schemeClr val="bg1"/>
                        </a:solidFill>
                        <a:ln>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419" sz="1100"/>
                        </a:p>
                      </xdr:txBody>
                    </xdr:sp>
                    <xdr:sp macro="" textlink="">
                      <xdr:nvSpPr>
                        <xdr:cNvPr id="332" name="8 Elipse">
                          <a:extLst>
                            <a:ext uri="{FF2B5EF4-FFF2-40B4-BE49-F238E27FC236}">
                              <a16:creationId xmlns:a16="http://schemas.microsoft.com/office/drawing/2014/main" id="{40C48716-8F6E-8A33-E035-584BD1EC4C0C}"/>
                            </a:ext>
                          </a:extLst>
                        </xdr:cNvPr>
                        <xdr:cNvSpPr/>
                      </xdr:nvSpPr>
                      <xdr:spPr>
                        <a:xfrm>
                          <a:off x="3865864" y="12088373"/>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800">
                            <a:solidFill>
                              <a:sysClr val="windowText" lastClr="000000"/>
                            </a:solidFill>
                          </a:endParaRPr>
                        </a:p>
                      </xdr:txBody>
                    </xdr:sp>
                  </xdr:grpSp>
                  <xdr:sp macro="" textlink="">
                    <xdr:nvSpPr>
                      <xdr:cNvPr id="318" name="CuadroTexto 221">
                        <a:extLst>
                          <a:ext uri="{FF2B5EF4-FFF2-40B4-BE49-F238E27FC236}">
                            <a16:creationId xmlns:a16="http://schemas.microsoft.com/office/drawing/2014/main" id="{DC75451B-7951-9522-1418-16C5E006F409}"/>
                          </a:ext>
                        </a:extLst>
                      </xdr:cNvPr>
                      <xdr:cNvSpPr txBox="1"/>
                    </xdr:nvSpPr>
                    <xdr:spPr>
                      <a:xfrm>
                        <a:off x="3465575" y="12162588"/>
                        <a:ext cx="159249" cy="1053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s-419" sz="800"/>
                          <a:t>RET</a:t>
                        </a:r>
                      </a:p>
                    </xdr:txBody>
                  </xdr:sp>
                </xdr:grpSp>
                <xdr:sp macro="" textlink="">
                  <xdr:nvSpPr>
                    <xdr:cNvPr id="313" name="7 Elipse">
                      <a:extLst>
                        <a:ext uri="{FF2B5EF4-FFF2-40B4-BE49-F238E27FC236}">
                          <a16:creationId xmlns:a16="http://schemas.microsoft.com/office/drawing/2014/main" id="{28E83A7B-56DE-F179-B822-40CA7D15A802}"/>
                        </a:ext>
                      </a:extLst>
                    </xdr:cNvPr>
                    <xdr:cNvSpPr/>
                  </xdr:nvSpPr>
                  <xdr:spPr>
                    <a:xfrm>
                      <a:off x="16324916" y="7767483"/>
                      <a:ext cx="201580" cy="171057"/>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t>4</a:t>
                      </a:r>
                    </a:p>
                  </xdr:txBody>
                </xdr:sp>
                <xdr:sp macro="" textlink="">
                  <xdr:nvSpPr>
                    <xdr:cNvPr id="315" name="9 Elipse">
                      <a:extLst>
                        <a:ext uri="{FF2B5EF4-FFF2-40B4-BE49-F238E27FC236}">
                          <a16:creationId xmlns:a16="http://schemas.microsoft.com/office/drawing/2014/main" id="{BF01BC0D-A041-4352-6612-8C0F9DA104B3}"/>
                        </a:ext>
                      </a:extLst>
                    </xdr:cNvPr>
                    <xdr:cNvSpPr/>
                  </xdr:nvSpPr>
                  <xdr:spPr>
                    <a:xfrm>
                      <a:off x="16054234" y="7772092"/>
                      <a:ext cx="201580" cy="171057"/>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3</a:t>
                      </a:r>
                    </a:p>
                  </xdr:txBody>
                </xdr:sp>
              </xdr:grpSp>
              <xdr:sp macro="" textlink="">
                <xdr:nvSpPr>
                  <xdr:cNvPr id="261" name="CuadroTexto 238">
                    <a:extLst>
                      <a:ext uri="{FF2B5EF4-FFF2-40B4-BE49-F238E27FC236}">
                        <a16:creationId xmlns:a16="http://schemas.microsoft.com/office/drawing/2014/main" id="{08DD9F37-EA1C-B846-664D-92098F7F7212}"/>
                      </a:ext>
                    </a:extLst>
                  </xdr:cNvPr>
                  <xdr:cNvSpPr txBox="1"/>
                </xdr:nvSpPr>
                <xdr:spPr>
                  <a:xfrm>
                    <a:off x="14938886" y="7893459"/>
                    <a:ext cx="270608"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B1</a:t>
                    </a:r>
                  </a:p>
                </xdr:txBody>
              </xdr:sp>
              <xdr:sp macro="" textlink="">
                <xdr:nvSpPr>
                  <xdr:cNvPr id="263" name="CuadroTexto 239">
                    <a:extLst>
                      <a:ext uri="{FF2B5EF4-FFF2-40B4-BE49-F238E27FC236}">
                        <a16:creationId xmlns:a16="http://schemas.microsoft.com/office/drawing/2014/main" id="{C53C4415-977E-ADDE-8727-B00BA3E4DC6A}"/>
                      </a:ext>
                    </a:extLst>
                  </xdr:cNvPr>
                  <xdr:cNvSpPr txBox="1"/>
                </xdr:nvSpPr>
                <xdr:spPr>
                  <a:xfrm>
                    <a:off x="16727129" y="7896532"/>
                    <a:ext cx="265762"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B2</a:t>
                    </a:r>
                  </a:p>
                </xdr:txBody>
              </xdr:sp>
              <xdr:sp macro="" textlink="">
                <xdr:nvSpPr>
                  <xdr:cNvPr id="264" name="CuadroTexto 240">
                    <a:extLst>
                      <a:ext uri="{FF2B5EF4-FFF2-40B4-BE49-F238E27FC236}">
                        <a16:creationId xmlns:a16="http://schemas.microsoft.com/office/drawing/2014/main" id="{3F08F462-10E2-F4D7-4933-8EDA0D5CAF52}"/>
                      </a:ext>
                    </a:extLst>
                  </xdr:cNvPr>
                  <xdr:cNvSpPr txBox="1"/>
                </xdr:nvSpPr>
                <xdr:spPr>
                  <a:xfrm>
                    <a:off x="14965311" y="8076587"/>
                    <a:ext cx="288566"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Y1</a:t>
                    </a:r>
                  </a:p>
                </xdr:txBody>
              </xdr:sp>
              <xdr:sp macro="" textlink="">
                <xdr:nvSpPr>
                  <xdr:cNvPr id="265" name="CuadroTexto 241">
                    <a:extLst>
                      <a:ext uri="{FF2B5EF4-FFF2-40B4-BE49-F238E27FC236}">
                        <a16:creationId xmlns:a16="http://schemas.microsoft.com/office/drawing/2014/main" id="{3C6A35ED-198B-0B93-1A11-6FA63105D014}"/>
                      </a:ext>
                    </a:extLst>
                  </xdr:cNvPr>
                  <xdr:cNvSpPr txBox="1"/>
                </xdr:nvSpPr>
                <xdr:spPr>
                  <a:xfrm>
                    <a:off x="16718526" y="8075358"/>
                    <a:ext cx="262261"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Y2</a:t>
                    </a:r>
                  </a:p>
                </xdr:txBody>
              </xdr:sp>
              <xdr:sp macro="" textlink="">
                <xdr:nvSpPr>
                  <xdr:cNvPr id="267" name="CuadroTexto 242">
                    <a:extLst>
                      <a:ext uri="{FF2B5EF4-FFF2-40B4-BE49-F238E27FC236}">
                        <a16:creationId xmlns:a16="http://schemas.microsoft.com/office/drawing/2014/main" id="{82C7D43A-E42F-51E7-8B9A-F7AEBDD68C31}"/>
                      </a:ext>
                    </a:extLst>
                  </xdr:cNvPr>
                  <xdr:cNvSpPr txBox="1"/>
                </xdr:nvSpPr>
                <xdr:spPr>
                  <a:xfrm>
                    <a:off x="16170378" y="7892845"/>
                    <a:ext cx="269740"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R2</a:t>
                    </a:r>
                  </a:p>
                </xdr:txBody>
              </xdr:sp>
              <xdr:sp macro="" textlink="">
                <xdr:nvSpPr>
                  <xdr:cNvPr id="268" name="CuadroTexto 243">
                    <a:extLst>
                      <a:ext uri="{FF2B5EF4-FFF2-40B4-BE49-F238E27FC236}">
                        <a16:creationId xmlns:a16="http://schemas.microsoft.com/office/drawing/2014/main" id="{7E671A25-EACE-2924-5E24-E9BAC08ABDB0}"/>
                      </a:ext>
                    </a:extLst>
                  </xdr:cNvPr>
                  <xdr:cNvSpPr txBox="1"/>
                </xdr:nvSpPr>
                <xdr:spPr>
                  <a:xfrm>
                    <a:off x="15566923" y="7897761"/>
                    <a:ext cx="267970"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R1</a:t>
                    </a:r>
                  </a:p>
                </xdr:txBody>
              </xdr:sp>
            </xdr:grpSp>
            <xdr:sp macro="" textlink="">
              <xdr:nvSpPr>
                <xdr:cNvPr id="258" name="CuadroTexto 247">
                  <a:extLst>
                    <a:ext uri="{FF2B5EF4-FFF2-40B4-BE49-F238E27FC236}">
                      <a16:creationId xmlns:a16="http://schemas.microsoft.com/office/drawing/2014/main" id="{AF70AA45-00E9-78A7-8570-552B2518AEA1}"/>
                    </a:ext>
                  </a:extLst>
                </xdr:cNvPr>
                <xdr:cNvSpPr txBox="1"/>
              </xdr:nvSpPr>
              <xdr:spPr>
                <a:xfrm>
                  <a:off x="14748103" y="8227560"/>
                  <a:ext cx="235031" cy="835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s-CL" sz="400" b="1"/>
                    <a:t>10</a:t>
                  </a:r>
                </a:p>
              </xdr:txBody>
            </xdr:sp>
          </xdr:grpSp>
          <xdr:sp macro="" textlink="">
            <xdr:nvSpPr>
              <xdr:cNvPr id="256" name="CuadroTexto 248">
                <a:extLst>
                  <a:ext uri="{FF2B5EF4-FFF2-40B4-BE49-F238E27FC236}">
                    <a16:creationId xmlns:a16="http://schemas.microsoft.com/office/drawing/2014/main" id="{A275D814-A8C1-1E66-FC36-7810DD85D0A7}"/>
                  </a:ext>
                </a:extLst>
              </xdr:cNvPr>
              <xdr:cNvSpPr txBox="1"/>
            </xdr:nvSpPr>
            <xdr:spPr>
              <a:xfrm>
                <a:off x="16009143" y="8217693"/>
                <a:ext cx="236392" cy="835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s-CL" sz="400" b="1"/>
                  <a:t>11</a:t>
                </a:r>
              </a:p>
            </xdr:txBody>
          </xdr:sp>
        </xdr:grpSp>
        <xdr:sp macro="" textlink="">
          <xdr:nvSpPr>
            <xdr:cNvPr id="254" name="CuadroTexto 249">
              <a:extLst>
                <a:ext uri="{FF2B5EF4-FFF2-40B4-BE49-F238E27FC236}">
                  <a16:creationId xmlns:a16="http://schemas.microsoft.com/office/drawing/2014/main" id="{57D1DC28-5290-9A15-9D9E-BF35742D3FF5}"/>
                </a:ext>
              </a:extLst>
            </xdr:cNvPr>
            <xdr:cNvSpPr txBox="1"/>
          </xdr:nvSpPr>
          <xdr:spPr>
            <a:xfrm>
              <a:off x="16309182" y="8217694"/>
              <a:ext cx="236392" cy="835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s-CL" sz="400" b="1"/>
                <a:t>12</a:t>
              </a:r>
            </a:p>
          </xdr:txBody>
        </xdr:sp>
      </xdr:grpSp>
      <xdr:grpSp>
        <xdr:nvGrpSpPr>
          <xdr:cNvPr id="419" name="Grupo 418">
            <a:extLst>
              <a:ext uri="{FF2B5EF4-FFF2-40B4-BE49-F238E27FC236}">
                <a16:creationId xmlns:a16="http://schemas.microsoft.com/office/drawing/2014/main" id="{3D68045D-C6B6-E86B-C746-2DBA98AADE9E}"/>
              </a:ext>
            </a:extLst>
          </xdr:cNvPr>
          <xdr:cNvGrpSpPr/>
        </xdr:nvGrpSpPr>
        <xdr:grpSpPr>
          <a:xfrm>
            <a:off x="1209933" y="1423973"/>
            <a:ext cx="4257814" cy="3318740"/>
            <a:chOff x="1209933" y="1423973"/>
            <a:chExt cx="4257814" cy="3326360"/>
          </a:xfrm>
        </xdr:grpSpPr>
        <xdr:cxnSp macro="">
          <xdr:nvCxnSpPr>
            <xdr:cNvPr id="247" name="Conector recto 652">
              <a:extLst>
                <a:ext uri="{FF2B5EF4-FFF2-40B4-BE49-F238E27FC236}">
                  <a16:creationId xmlns:a16="http://schemas.microsoft.com/office/drawing/2014/main" id="{1AD55575-EF3F-4DA2-9421-22B382E3EF9D}"/>
                </a:ext>
              </a:extLst>
            </xdr:cNvPr>
            <xdr:cNvCxnSpPr>
              <a:cxnSpLocks/>
              <a:stCxn id="357" idx="0"/>
              <a:endCxn id="320" idx="2"/>
            </xdr:cNvCxnSpPr>
          </xdr:nvCxnSpPr>
          <xdr:spPr bwMode="auto">
            <a:xfrm rot="5400000" flipH="1" flipV="1">
              <a:off x="1274710" y="2443424"/>
              <a:ext cx="1264327" cy="1010292"/>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250" name="Conector recto 652">
              <a:extLst>
                <a:ext uri="{FF2B5EF4-FFF2-40B4-BE49-F238E27FC236}">
                  <a16:creationId xmlns:a16="http://schemas.microsoft.com/office/drawing/2014/main" id="{D10A156F-BE4B-DD51-93C3-4ABA71C1D172}"/>
                </a:ext>
              </a:extLst>
            </xdr:cNvPr>
            <xdr:cNvCxnSpPr>
              <a:cxnSpLocks/>
              <a:stCxn id="353" idx="4"/>
              <a:endCxn id="363" idx="4"/>
            </xdr:cNvCxnSpPr>
          </xdr:nvCxnSpPr>
          <xdr:spPr bwMode="auto">
            <a:xfrm rot="5400000" flipH="1">
              <a:off x="2897272" y="3036761"/>
              <a:ext cx="32702" cy="2533128"/>
            </a:xfrm>
            <a:prstGeom prst="bentConnector3">
              <a:avLst>
                <a:gd name="adj1" fmla="val -952315"/>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370" name="41 CuadroTexto">
              <a:extLst>
                <a:ext uri="{FF2B5EF4-FFF2-40B4-BE49-F238E27FC236}">
                  <a16:creationId xmlns:a16="http://schemas.microsoft.com/office/drawing/2014/main" id="{8BB766E1-E9A9-8409-8F0C-0FD7CA8B4F8D}"/>
                </a:ext>
              </a:extLst>
            </xdr:cNvPr>
            <xdr:cNvSpPr txBox="1"/>
          </xdr:nvSpPr>
          <xdr:spPr>
            <a:xfrm>
              <a:off x="2011869" y="4267462"/>
              <a:ext cx="1076072" cy="482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800" b="0">
                  <a:solidFill>
                    <a:srgbClr val="008000"/>
                  </a:solidFill>
                </a:rPr>
                <a:t>1x F.O L= 10M</a:t>
              </a:r>
            </a:p>
            <a:p>
              <a:pPr algn="r"/>
              <a:r>
                <a:rPr lang="es-CL" sz="800" b="0">
                  <a:solidFill>
                    <a:srgbClr val="008000"/>
                  </a:solidFill>
                </a:rPr>
                <a:t>PROYECTADA</a:t>
              </a:r>
            </a:p>
          </xdr:txBody>
        </xdr:sp>
        <xdr:cxnSp macro="">
          <xdr:nvCxnSpPr>
            <xdr:cNvPr id="376" name="Conector recto 652">
              <a:extLst>
                <a:ext uri="{FF2B5EF4-FFF2-40B4-BE49-F238E27FC236}">
                  <a16:creationId xmlns:a16="http://schemas.microsoft.com/office/drawing/2014/main" id="{7F26CD48-ED1A-3CA2-D05F-4B1AE38F9D94}"/>
                </a:ext>
              </a:extLst>
            </xdr:cNvPr>
            <xdr:cNvCxnSpPr>
              <a:cxnSpLocks/>
              <a:stCxn id="361" idx="0"/>
              <a:endCxn id="323" idx="0"/>
            </xdr:cNvCxnSpPr>
          </xdr:nvCxnSpPr>
          <xdr:spPr bwMode="auto">
            <a:xfrm rot="5400000" flipH="1" flipV="1">
              <a:off x="1519955" y="2350757"/>
              <a:ext cx="1348139" cy="1110774"/>
            </a:xfrm>
            <a:prstGeom prst="bentConnector3">
              <a:avLst>
                <a:gd name="adj1" fmla="val 107679"/>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80" name="Conector recto 652">
              <a:extLst>
                <a:ext uri="{FF2B5EF4-FFF2-40B4-BE49-F238E27FC236}">
                  <a16:creationId xmlns:a16="http://schemas.microsoft.com/office/drawing/2014/main" id="{DFEA5AA8-A28C-CD17-BAB0-B635C70ABA52}"/>
                </a:ext>
              </a:extLst>
            </xdr:cNvPr>
            <xdr:cNvCxnSpPr>
              <a:cxnSpLocks/>
              <a:stCxn id="362" idx="0"/>
              <a:endCxn id="325" idx="0"/>
            </xdr:cNvCxnSpPr>
          </xdr:nvCxnSpPr>
          <xdr:spPr bwMode="auto">
            <a:xfrm rot="5400000" flipH="1" flipV="1">
              <a:off x="2325844" y="1751263"/>
              <a:ext cx="1353784" cy="2307530"/>
            </a:xfrm>
            <a:prstGeom prst="bentConnector3">
              <a:avLst>
                <a:gd name="adj1" fmla="val 116803"/>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83" name="Conector recto 652">
              <a:extLst>
                <a:ext uri="{FF2B5EF4-FFF2-40B4-BE49-F238E27FC236}">
                  <a16:creationId xmlns:a16="http://schemas.microsoft.com/office/drawing/2014/main" id="{BBFFE56A-7898-7231-6C49-5C7D253BDFF9}"/>
                </a:ext>
              </a:extLst>
            </xdr:cNvPr>
            <xdr:cNvCxnSpPr>
              <a:cxnSpLocks/>
              <a:stCxn id="356" idx="0"/>
              <a:endCxn id="321" idx="0"/>
            </xdr:cNvCxnSpPr>
          </xdr:nvCxnSpPr>
          <xdr:spPr bwMode="auto">
            <a:xfrm rot="5400000" flipH="1" flipV="1">
              <a:off x="2536445" y="1734046"/>
              <a:ext cx="1363673" cy="2335337"/>
            </a:xfrm>
            <a:prstGeom prst="bentConnector3">
              <a:avLst>
                <a:gd name="adj1" fmla="val 127398"/>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87" name="Conector recto 652">
              <a:extLst>
                <a:ext uri="{FF2B5EF4-FFF2-40B4-BE49-F238E27FC236}">
                  <a16:creationId xmlns:a16="http://schemas.microsoft.com/office/drawing/2014/main" id="{BD5460A5-9848-12B1-D0D7-B251BFA127EA}"/>
                </a:ext>
              </a:extLst>
            </xdr:cNvPr>
            <xdr:cNvCxnSpPr>
              <a:cxnSpLocks/>
              <a:stCxn id="340" idx="0"/>
              <a:endCxn id="327" idx="4"/>
            </xdr:cNvCxnSpPr>
          </xdr:nvCxnSpPr>
          <xdr:spPr bwMode="auto">
            <a:xfrm rot="16200000" flipV="1">
              <a:off x="2762502" y="2594875"/>
              <a:ext cx="776932" cy="1202410"/>
            </a:xfrm>
            <a:prstGeom prst="bentConnector3">
              <a:avLst>
                <a:gd name="adj1" fmla="val 3217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91" name="Conector recto 652">
              <a:extLst>
                <a:ext uri="{FF2B5EF4-FFF2-40B4-BE49-F238E27FC236}">
                  <a16:creationId xmlns:a16="http://schemas.microsoft.com/office/drawing/2014/main" id="{C140C1F8-C9B6-44F1-16D0-BD3499BA3CC8}"/>
                </a:ext>
              </a:extLst>
            </xdr:cNvPr>
            <xdr:cNvCxnSpPr>
              <a:cxnSpLocks/>
              <a:stCxn id="350" idx="0"/>
              <a:endCxn id="329" idx="4"/>
            </xdr:cNvCxnSpPr>
          </xdr:nvCxnSpPr>
          <xdr:spPr bwMode="auto">
            <a:xfrm rot="16200000" flipV="1">
              <a:off x="3005943" y="2605648"/>
              <a:ext cx="779569" cy="1177154"/>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94" name="Conector recto 652">
              <a:extLst>
                <a:ext uri="{FF2B5EF4-FFF2-40B4-BE49-F238E27FC236}">
                  <a16:creationId xmlns:a16="http://schemas.microsoft.com/office/drawing/2014/main" id="{22C5AC53-83D0-BC25-A270-CDEF7FD4EBFB}"/>
                </a:ext>
              </a:extLst>
            </xdr:cNvPr>
            <xdr:cNvCxnSpPr>
              <a:cxnSpLocks/>
              <a:stCxn id="351" idx="0"/>
              <a:endCxn id="332" idx="4"/>
            </xdr:cNvCxnSpPr>
          </xdr:nvCxnSpPr>
          <xdr:spPr bwMode="auto">
            <a:xfrm rot="16200000" flipV="1">
              <a:off x="3759050" y="3146917"/>
              <a:ext cx="779636" cy="98075"/>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97" name="Conector recto 652">
              <a:extLst>
                <a:ext uri="{FF2B5EF4-FFF2-40B4-BE49-F238E27FC236}">
                  <a16:creationId xmlns:a16="http://schemas.microsoft.com/office/drawing/2014/main" id="{BDE6063C-B366-3E29-3357-284DA434C2B3}"/>
                </a:ext>
              </a:extLst>
            </xdr:cNvPr>
            <xdr:cNvCxnSpPr>
              <a:cxnSpLocks/>
              <a:stCxn id="337" idx="0"/>
              <a:endCxn id="328" idx="4"/>
            </xdr:cNvCxnSpPr>
          </xdr:nvCxnSpPr>
          <xdr:spPr bwMode="auto">
            <a:xfrm rot="5400000" flipH="1" flipV="1">
              <a:off x="4013017" y="3186831"/>
              <a:ext cx="782931" cy="22137"/>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401" name="41 CuadroTexto">
              <a:extLst>
                <a:ext uri="{FF2B5EF4-FFF2-40B4-BE49-F238E27FC236}">
                  <a16:creationId xmlns:a16="http://schemas.microsoft.com/office/drawing/2014/main" id="{FD8D049F-748A-4B76-921D-09BD32156106}"/>
                </a:ext>
              </a:extLst>
            </xdr:cNvPr>
            <xdr:cNvSpPr txBox="1"/>
          </xdr:nvSpPr>
          <xdr:spPr>
            <a:xfrm rot="16200000">
              <a:off x="2677348" y="3669698"/>
              <a:ext cx="1213894" cy="393105"/>
            </a:xfrm>
            <a:prstGeom prst="rect">
              <a:avLst/>
            </a:prstGeom>
            <a:noFill/>
            <a:ln w="9525" cmpd="sng">
              <a:no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1" i="0" u="none" strike="noStrike" kern="0" cap="none" spc="0" normalizeH="0" baseline="0" noProof="0">
                  <a:ln>
                    <a:noFill/>
                  </a:ln>
                  <a:solidFill>
                    <a:srgbClr val="008000"/>
                  </a:solidFill>
                  <a:effectLst/>
                  <a:uLnTx/>
                  <a:uFillTx/>
                  <a:latin typeface="Calibri"/>
                  <a:ea typeface="+mn-ea"/>
                  <a:cs typeface="+mn-cs"/>
                </a:rPr>
                <a:t>CABLE CONTROL RETU</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1" i="0" u="none" strike="noStrike" kern="0" cap="none" spc="0" normalizeH="0" baseline="0" noProof="0">
                  <a:ln>
                    <a:noFill/>
                  </a:ln>
                  <a:solidFill>
                    <a:srgbClr val="008000"/>
                  </a:solidFill>
                  <a:effectLst/>
                  <a:uLnTx/>
                  <a:uFillTx/>
                  <a:latin typeface="Calibri"/>
                  <a:ea typeface="+mn-ea"/>
                  <a:cs typeface="+mn-cs"/>
                </a:rPr>
                <a:t>PROYECTADA L=5m</a:t>
              </a:r>
            </a:p>
          </xdr:txBody>
        </xdr:sp>
        <xdr:cxnSp macro="">
          <xdr:nvCxnSpPr>
            <xdr:cNvPr id="402" name="Conector angular 123">
              <a:extLst>
                <a:ext uri="{FF2B5EF4-FFF2-40B4-BE49-F238E27FC236}">
                  <a16:creationId xmlns:a16="http://schemas.microsoft.com/office/drawing/2014/main" id="{B9EE3893-C328-4C26-8579-9BDF6F6BED76}"/>
                </a:ext>
              </a:extLst>
            </xdr:cNvPr>
            <xdr:cNvCxnSpPr>
              <a:cxnSpLocks/>
              <a:stCxn id="343" idx="1"/>
            </xdr:cNvCxnSpPr>
          </xdr:nvCxnSpPr>
          <xdr:spPr>
            <a:xfrm rot="10800000">
              <a:off x="3453848" y="2885521"/>
              <a:ext cx="267168" cy="1375650"/>
            </a:xfrm>
            <a:prstGeom prst="bentConnector2">
              <a:avLst/>
            </a:prstGeom>
            <a:ln w="19050">
              <a:solidFill>
                <a:srgbClr val="008000"/>
              </a:solidFill>
              <a:prstDash val="sysDot"/>
            </a:ln>
          </xdr:spPr>
          <xdr:style>
            <a:lnRef idx="1">
              <a:schemeClr val="accent1"/>
            </a:lnRef>
            <a:fillRef idx="0">
              <a:schemeClr val="accent1"/>
            </a:fillRef>
            <a:effectRef idx="0">
              <a:schemeClr val="accent1"/>
            </a:effectRef>
            <a:fontRef idx="minor">
              <a:schemeClr val="tx1"/>
            </a:fontRef>
          </xdr:style>
        </xdr:cxnSp>
        <xdr:sp macro="" textlink="">
          <xdr:nvSpPr>
            <xdr:cNvPr id="405" name="41 CuadroTexto">
              <a:extLst>
                <a:ext uri="{FF2B5EF4-FFF2-40B4-BE49-F238E27FC236}">
                  <a16:creationId xmlns:a16="http://schemas.microsoft.com/office/drawing/2014/main" id="{7C5861B3-9C50-77AA-4D6F-EBFF46AB4661}"/>
                </a:ext>
              </a:extLst>
            </xdr:cNvPr>
            <xdr:cNvSpPr txBox="1"/>
          </xdr:nvSpPr>
          <xdr:spPr>
            <a:xfrm>
              <a:off x="1209933" y="1423973"/>
              <a:ext cx="1088150" cy="4753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800" b="1">
                  <a:solidFill>
                    <a:srgbClr val="008000"/>
                  </a:solidFill>
                </a:rPr>
                <a:t>4 JUMPER 1/2" L=5M</a:t>
              </a:r>
            </a:p>
            <a:p>
              <a:pPr algn="r"/>
              <a:r>
                <a:rPr lang="es-CL" sz="800" b="1">
                  <a:solidFill>
                    <a:srgbClr val="008000"/>
                  </a:solidFill>
                </a:rPr>
                <a:t>PROYECTADOS</a:t>
              </a:r>
            </a:p>
          </xdr:txBody>
        </xdr:sp>
        <xdr:sp macro="" textlink="">
          <xdr:nvSpPr>
            <xdr:cNvPr id="406" name="41 CuadroTexto">
              <a:extLst>
                <a:ext uri="{FF2B5EF4-FFF2-40B4-BE49-F238E27FC236}">
                  <a16:creationId xmlns:a16="http://schemas.microsoft.com/office/drawing/2014/main" id="{A6040191-07DB-4C4C-DC72-688A9769E129}"/>
                </a:ext>
              </a:extLst>
            </xdr:cNvPr>
            <xdr:cNvSpPr txBox="1"/>
          </xdr:nvSpPr>
          <xdr:spPr>
            <a:xfrm>
              <a:off x="4371978" y="3132726"/>
              <a:ext cx="1095769" cy="4763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s-CL" sz="800" b="1">
                  <a:solidFill>
                    <a:srgbClr val="008000"/>
                  </a:solidFill>
                </a:rPr>
                <a:t>4 JUMPER 1/2" L=5M</a:t>
              </a:r>
            </a:p>
            <a:p>
              <a:pPr algn="l"/>
              <a:r>
                <a:rPr lang="es-CL" sz="800" b="1">
                  <a:solidFill>
                    <a:srgbClr val="008000"/>
                  </a:solidFill>
                </a:rPr>
                <a:t>PROYECTADOS</a:t>
              </a:r>
            </a:p>
          </xdr:txBody>
        </xdr:sp>
      </xdr:grpSp>
      <xdr:grpSp>
        <xdr:nvGrpSpPr>
          <xdr:cNvPr id="418" name="Grupo 417">
            <a:extLst>
              <a:ext uri="{FF2B5EF4-FFF2-40B4-BE49-F238E27FC236}">
                <a16:creationId xmlns:a16="http://schemas.microsoft.com/office/drawing/2014/main" id="{5896E0A2-F636-66EE-D922-A04E580A512F}"/>
              </a:ext>
            </a:extLst>
          </xdr:cNvPr>
          <xdr:cNvGrpSpPr/>
        </xdr:nvGrpSpPr>
        <xdr:grpSpPr>
          <a:xfrm>
            <a:off x="1156212" y="3573653"/>
            <a:ext cx="3783061" cy="1402615"/>
            <a:chOff x="1160022" y="3573653"/>
            <a:chExt cx="3775441" cy="1402615"/>
          </a:xfrm>
        </xdr:grpSpPr>
        <xdr:grpSp>
          <xdr:nvGrpSpPr>
            <xdr:cNvPr id="333" name="Grupo 223">
              <a:extLst>
                <a:ext uri="{FF2B5EF4-FFF2-40B4-BE49-F238E27FC236}">
                  <a16:creationId xmlns:a16="http://schemas.microsoft.com/office/drawing/2014/main" id="{2B6845BA-4A97-4A74-A9AF-F5CC3FBCC379}"/>
                </a:ext>
              </a:extLst>
            </xdr:cNvPr>
            <xdr:cNvGrpSpPr/>
          </xdr:nvGrpSpPr>
          <xdr:grpSpPr>
            <a:xfrm>
              <a:off x="3662812" y="3577463"/>
              <a:ext cx="840848" cy="769848"/>
              <a:chOff x="2957361" y="9977637"/>
              <a:chExt cx="853263" cy="767752"/>
            </a:xfrm>
          </xdr:grpSpPr>
          <xdr:grpSp>
            <xdr:nvGrpSpPr>
              <xdr:cNvPr id="336" name="Grupo 224">
                <a:extLst>
                  <a:ext uri="{FF2B5EF4-FFF2-40B4-BE49-F238E27FC236}">
                    <a16:creationId xmlns:a16="http://schemas.microsoft.com/office/drawing/2014/main" id="{08FA95C7-EC09-8AA9-FF2A-DBA81EFD67CB}"/>
                  </a:ext>
                </a:extLst>
              </xdr:cNvPr>
              <xdr:cNvGrpSpPr/>
            </xdr:nvGrpSpPr>
            <xdr:grpSpPr>
              <a:xfrm>
                <a:off x="2957361" y="9977637"/>
                <a:ext cx="853263" cy="767752"/>
                <a:chOff x="1792816" y="14189660"/>
                <a:chExt cx="884132" cy="862704"/>
              </a:xfrm>
            </xdr:grpSpPr>
            <xdr:grpSp>
              <xdr:nvGrpSpPr>
                <xdr:cNvPr id="341" name="130 Grupo">
                  <a:extLst>
                    <a:ext uri="{FF2B5EF4-FFF2-40B4-BE49-F238E27FC236}">
                      <a16:creationId xmlns:a16="http://schemas.microsoft.com/office/drawing/2014/main" id="{E0B24BE7-6D23-0D58-D16E-CF287D5B4B46}"/>
                    </a:ext>
                  </a:extLst>
                </xdr:cNvPr>
                <xdr:cNvGrpSpPr/>
              </xdr:nvGrpSpPr>
              <xdr:grpSpPr>
                <a:xfrm>
                  <a:off x="1792816" y="14189660"/>
                  <a:ext cx="884132" cy="862704"/>
                  <a:chOff x="586154" y="2322635"/>
                  <a:chExt cx="681404" cy="674077"/>
                </a:xfrm>
                <a:solidFill>
                  <a:schemeClr val="bg1">
                    <a:lumMod val="85000"/>
                  </a:schemeClr>
                </a:solidFill>
              </xdr:grpSpPr>
              <xdr:sp macro="" textlink="">
                <xdr:nvSpPr>
                  <xdr:cNvPr id="349" name="133 Rectángulo">
                    <a:extLst>
                      <a:ext uri="{FF2B5EF4-FFF2-40B4-BE49-F238E27FC236}">
                        <a16:creationId xmlns:a16="http://schemas.microsoft.com/office/drawing/2014/main" id="{A138D43D-676D-35EE-D827-BF158406D254}"/>
                      </a:ext>
                    </a:extLst>
                  </xdr:cNvPr>
                  <xdr:cNvSpPr/>
                </xdr:nvSpPr>
                <xdr:spPr>
                  <a:xfrm>
                    <a:off x="586154" y="2322635"/>
                    <a:ext cx="681404" cy="674077"/>
                  </a:xfrm>
                  <a:prstGeom prst="rect">
                    <a:avLst/>
                  </a:prstGeom>
                  <a:grp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prstClr val="black"/>
                        </a:solidFill>
                        <a:effectLst/>
                        <a:uLnTx/>
                        <a:uFillTx/>
                        <a:latin typeface="+mn-lt"/>
                        <a:ea typeface="+mn-ea"/>
                        <a:cs typeface="+mn-cs"/>
                      </a:rPr>
                      <a:t>RRU 4471HP B7</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a:ln>
                          <a:noFill/>
                        </a:ln>
                        <a:solidFill>
                          <a:srgbClr val="008000"/>
                        </a:solidFill>
                        <a:effectLst/>
                        <a:uLnTx/>
                        <a:uFillTx/>
                        <a:latin typeface="+mn-lt"/>
                        <a:ea typeface="+mn-ea"/>
                        <a:cs typeface="+mn-cs"/>
                      </a:rPr>
                      <a:t>LTE2600MHz</a:t>
                    </a:r>
                    <a:endParaRPr kumimoji="0" lang="es-CL" sz="700" b="0" i="0" u="none" strike="noStrike" kern="0" cap="none" spc="0" normalizeH="0" baseline="0" noProof="0">
                      <a:ln>
                        <a:noFill/>
                      </a:ln>
                      <a:solidFill>
                        <a:srgbClr val="008000"/>
                      </a:solidFill>
                      <a:effectLst/>
                      <a:uLnTx/>
                      <a:uFillTx/>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prstClr val="black"/>
                        </a:solidFill>
                        <a:effectLst/>
                        <a:uLnTx/>
                        <a:uFillTx/>
                        <a:latin typeface="+mn-lt"/>
                        <a:ea typeface="+mn-ea"/>
                        <a:cs typeface="+mn-cs"/>
                      </a:rPr>
                      <a:t>PROYECTADA</a:t>
                    </a:r>
                  </a:p>
                </xdr:txBody>
              </xdr:sp>
              <xdr:sp macro="" textlink="">
                <xdr:nvSpPr>
                  <xdr:cNvPr id="350" name="134 Elipse">
                    <a:extLst>
                      <a:ext uri="{FF2B5EF4-FFF2-40B4-BE49-F238E27FC236}">
                        <a16:creationId xmlns:a16="http://schemas.microsoft.com/office/drawing/2014/main" id="{0DC87AC3-CCD7-4F17-F44C-774CB8C2533F}"/>
                      </a:ext>
                    </a:extLst>
                  </xdr:cNvPr>
                  <xdr:cNvSpPr/>
                </xdr:nvSpPr>
                <xdr:spPr>
                  <a:xfrm>
                    <a:off x="791310" y="2329962"/>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351" name="135 Elipse">
                    <a:extLst>
                      <a:ext uri="{FF2B5EF4-FFF2-40B4-BE49-F238E27FC236}">
                        <a16:creationId xmlns:a16="http://schemas.microsoft.com/office/drawing/2014/main" id="{2E197194-F599-1EF4-C308-86231DDC6FB5}"/>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352" name="136 Elipse">
                    <a:extLst>
                      <a:ext uri="{FF2B5EF4-FFF2-40B4-BE49-F238E27FC236}">
                        <a16:creationId xmlns:a16="http://schemas.microsoft.com/office/drawing/2014/main" id="{F84BAFA1-E7DF-509F-B1C1-9EBC20A8A8A8}"/>
                      </a:ext>
                    </a:extLst>
                  </xdr:cNvPr>
                  <xdr:cNvSpPr/>
                </xdr:nvSpPr>
                <xdr:spPr>
                  <a:xfrm>
                    <a:off x="798636" y="2857502"/>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1</a:t>
                    </a:r>
                    <a:endParaRPr lang="es-CL" sz="1100">
                      <a:solidFill>
                        <a:sysClr val="windowText" lastClr="000000"/>
                      </a:solidFill>
                    </a:endParaRPr>
                  </a:p>
                </xdr:txBody>
              </xdr:sp>
              <xdr:sp macro="" textlink="">
                <xdr:nvSpPr>
                  <xdr:cNvPr id="353" name="137 Elipse">
                    <a:extLst>
                      <a:ext uri="{FF2B5EF4-FFF2-40B4-BE49-F238E27FC236}">
                        <a16:creationId xmlns:a16="http://schemas.microsoft.com/office/drawing/2014/main" id="{78324054-68C0-1395-5C10-3682E912A199}"/>
                      </a:ext>
                    </a:extLst>
                  </xdr:cNvPr>
                  <xdr:cNvSpPr/>
                </xdr:nvSpPr>
                <xdr:spPr>
                  <a:xfrm>
                    <a:off x="951036" y="2863363"/>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2</a:t>
                    </a:r>
                    <a:endParaRPr lang="es-CL" sz="1050">
                      <a:solidFill>
                        <a:sysClr val="windowText" lastClr="000000"/>
                      </a:solidFill>
                    </a:endParaRPr>
                  </a:p>
                </xdr:txBody>
              </xdr:sp>
            </xdr:grpSp>
            <xdr:sp macro="" textlink="">
              <xdr:nvSpPr>
                <xdr:cNvPr id="343" name="1530 Rectángulo">
                  <a:extLst>
                    <a:ext uri="{FF2B5EF4-FFF2-40B4-BE49-F238E27FC236}">
                      <a16:creationId xmlns:a16="http://schemas.microsoft.com/office/drawing/2014/main" id="{8AE3E1B0-2704-E5CF-354F-4CB3E6AD72E3}"/>
                    </a:ext>
                  </a:extLst>
                </xdr:cNvPr>
                <xdr:cNvSpPr/>
              </xdr:nvSpPr>
              <xdr:spPr bwMode="auto">
                <a:xfrm>
                  <a:off x="1849966" y="14894510"/>
                  <a:ext cx="82053" cy="112358"/>
                </a:xfrm>
                <a:prstGeom prst="rect">
                  <a:avLst/>
                </a:prstGeom>
                <a:solidFill>
                  <a:schemeClr val="bg1">
                    <a:lumMod val="85000"/>
                  </a:schemeClr>
                </a:solidFill>
                <a:ln w="9525"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grpSp>
          <xdr:sp macro="" textlink="">
            <xdr:nvSpPr>
              <xdr:cNvPr id="337" name="134 Elipse">
                <a:extLst>
                  <a:ext uri="{FF2B5EF4-FFF2-40B4-BE49-F238E27FC236}">
                    <a16:creationId xmlns:a16="http://schemas.microsoft.com/office/drawing/2014/main" id="{25B3F6C8-AFB5-BBB6-0DF5-57948AF62CC3}"/>
                  </a:ext>
                </a:extLst>
              </xdr:cNvPr>
              <xdr:cNvSpPr/>
            </xdr:nvSpPr>
            <xdr:spPr>
              <a:xfrm>
                <a:off x="3631721" y="9989389"/>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340" name="134 Elipse">
                <a:extLst>
                  <a:ext uri="{FF2B5EF4-FFF2-40B4-BE49-F238E27FC236}">
                    <a16:creationId xmlns:a16="http://schemas.microsoft.com/office/drawing/2014/main" id="{2E50925F-9E00-992A-FC56-3BC72FA67032}"/>
                  </a:ext>
                </a:extLst>
              </xdr:cNvPr>
              <xdr:cNvSpPr/>
            </xdr:nvSpPr>
            <xdr:spPr>
              <a:xfrm>
                <a:off x="2981865" y="9986513"/>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grpSp>
          <xdr:nvGrpSpPr>
            <xdr:cNvPr id="354" name="Grupo 353">
              <a:extLst>
                <a:ext uri="{FF2B5EF4-FFF2-40B4-BE49-F238E27FC236}">
                  <a16:creationId xmlns:a16="http://schemas.microsoft.com/office/drawing/2014/main" id="{96C2134E-93E6-4C39-9C9C-F744E9239203}"/>
                </a:ext>
              </a:extLst>
            </xdr:cNvPr>
            <xdr:cNvGrpSpPr/>
          </xdr:nvGrpSpPr>
          <xdr:grpSpPr>
            <a:xfrm>
              <a:off x="1304759" y="3570136"/>
              <a:ext cx="858388" cy="751833"/>
              <a:chOff x="2957361" y="9977637"/>
              <a:chExt cx="853263" cy="767752"/>
            </a:xfrm>
          </xdr:grpSpPr>
          <xdr:grpSp>
            <xdr:nvGrpSpPr>
              <xdr:cNvPr id="355" name="Grupo 354">
                <a:extLst>
                  <a:ext uri="{FF2B5EF4-FFF2-40B4-BE49-F238E27FC236}">
                    <a16:creationId xmlns:a16="http://schemas.microsoft.com/office/drawing/2014/main" id="{928DACD7-2C3D-C2C4-60C1-C975795BBD00}"/>
                  </a:ext>
                </a:extLst>
              </xdr:cNvPr>
              <xdr:cNvGrpSpPr/>
            </xdr:nvGrpSpPr>
            <xdr:grpSpPr>
              <a:xfrm>
                <a:off x="2957361" y="9977637"/>
                <a:ext cx="853263" cy="767752"/>
                <a:chOff x="1792816" y="14189660"/>
                <a:chExt cx="884132" cy="862704"/>
              </a:xfrm>
            </xdr:grpSpPr>
            <xdr:grpSp>
              <xdr:nvGrpSpPr>
                <xdr:cNvPr id="358" name="130 Grupo">
                  <a:extLst>
                    <a:ext uri="{FF2B5EF4-FFF2-40B4-BE49-F238E27FC236}">
                      <a16:creationId xmlns:a16="http://schemas.microsoft.com/office/drawing/2014/main" id="{4CAE7986-9010-EF59-046B-C6EC4CF79186}"/>
                    </a:ext>
                  </a:extLst>
                </xdr:cNvPr>
                <xdr:cNvGrpSpPr/>
              </xdr:nvGrpSpPr>
              <xdr:grpSpPr>
                <a:xfrm>
                  <a:off x="1792816" y="14189660"/>
                  <a:ext cx="884132" cy="862704"/>
                  <a:chOff x="586154" y="2322635"/>
                  <a:chExt cx="681404" cy="674077"/>
                </a:xfrm>
                <a:solidFill>
                  <a:schemeClr val="bg1">
                    <a:lumMod val="85000"/>
                  </a:schemeClr>
                </a:solidFill>
              </xdr:grpSpPr>
              <xdr:sp macro="" textlink="">
                <xdr:nvSpPr>
                  <xdr:cNvPr id="360" name="133 Rectángulo">
                    <a:extLst>
                      <a:ext uri="{FF2B5EF4-FFF2-40B4-BE49-F238E27FC236}">
                        <a16:creationId xmlns:a16="http://schemas.microsoft.com/office/drawing/2014/main" id="{50EC002C-C29E-1651-333E-B4489AF0431B}"/>
                      </a:ext>
                    </a:extLst>
                  </xdr:cNvPr>
                  <xdr:cNvSpPr/>
                </xdr:nvSpPr>
                <xdr:spPr>
                  <a:xfrm>
                    <a:off x="586154" y="2322635"/>
                    <a:ext cx="681404" cy="674077"/>
                  </a:xfrm>
                  <a:prstGeom prst="rect">
                    <a:avLst/>
                  </a:prstGeom>
                  <a:grp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prstClr val="black"/>
                        </a:solidFill>
                        <a:effectLst/>
                        <a:uLnTx/>
                        <a:uFillTx/>
                        <a:latin typeface="+mn-lt"/>
                        <a:ea typeface="+mn-ea"/>
                        <a:cs typeface="+mn-cs"/>
                      </a:rPr>
                      <a:t>RRU 4499 B2</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a:ln>
                          <a:noFill/>
                        </a:ln>
                        <a:solidFill>
                          <a:srgbClr val="008000"/>
                        </a:solidFill>
                        <a:effectLst/>
                        <a:uLnTx/>
                        <a:uFillTx/>
                        <a:latin typeface="+mn-lt"/>
                        <a:ea typeface="+mn-ea"/>
                        <a:cs typeface="+mn-cs"/>
                      </a:rPr>
                      <a:t>LTE1900MHz</a:t>
                    </a:r>
                    <a:endParaRPr kumimoji="0" lang="es-CL" sz="700" b="0" i="0" u="none" strike="noStrike" kern="0" cap="none" spc="0" normalizeH="0" baseline="0" noProof="0">
                      <a:ln>
                        <a:noFill/>
                      </a:ln>
                      <a:solidFill>
                        <a:srgbClr val="008000"/>
                      </a:solidFill>
                      <a:effectLst/>
                      <a:uLnTx/>
                      <a:uFillTx/>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prstClr val="black"/>
                        </a:solidFill>
                        <a:effectLst/>
                        <a:uLnTx/>
                        <a:uFillTx/>
                        <a:latin typeface="+mn-lt"/>
                        <a:ea typeface="+mn-ea"/>
                        <a:cs typeface="+mn-cs"/>
                      </a:rPr>
                      <a:t>PROYECTADA</a:t>
                    </a:r>
                  </a:p>
                </xdr:txBody>
              </xdr:sp>
              <xdr:sp macro="" textlink="">
                <xdr:nvSpPr>
                  <xdr:cNvPr id="361" name="134 Elipse">
                    <a:extLst>
                      <a:ext uri="{FF2B5EF4-FFF2-40B4-BE49-F238E27FC236}">
                        <a16:creationId xmlns:a16="http://schemas.microsoft.com/office/drawing/2014/main" id="{2AD45BD2-4FDD-F6D0-32B7-D62E5723A25C}"/>
                      </a:ext>
                    </a:extLst>
                  </xdr:cNvPr>
                  <xdr:cNvSpPr/>
                </xdr:nvSpPr>
                <xdr:spPr>
                  <a:xfrm>
                    <a:off x="791310" y="2329962"/>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362" name="135 Elipse">
                    <a:extLst>
                      <a:ext uri="{FF2B5EF4-FFF2-40B4-BE49-F238E27FC236}">
                        <a16:creationId xmlns:a16="http://schemas.microsoft.com/office/drawing/2014/main" id="{283B9024-401C-80E9-C218-D7FEC36B435E}"/>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363" name="136 Elipse">
                    <a:extLst>
                      <a:ext uri="{FF2B5EF4-FFF2-40B4-BE49-F238E27FC236}">
                        <a16:creationId xmlns:a16="http://schemas.microsoft.com/office/drawing/2014/main" id="{C47E5F4D-9429-FF40-A6A5-5DD569DB263F}"/>
                      </a:ext>
                    </a:extLst>
                  </xdr:cNvPr>
                  <xdr:cNvSpPr/>
                </xdr:nvSpPr>
                <xdr:spPr>
                  <a:xfrm>
                    <a:off x="798636" y="2857502"/>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1</a:t>
                    </a:r>
                    <a:endParaRPr lang="es-CL" sz="1100">
                      <a:solidFill>
                        <a:sysClr val="windowText" lastClr="000000"/>
                      </a:solidFill>
                    </a:endParaRPr>
                  </a:p>
                </xdr:txBody>
              </xdr:sp>
              <xdr:sp macro="" textlink="">
                <xdr:nvSpPr>
                  <xdr:cNvPr id="364" name="137 Elipse">
                    <a:extLst>
                      <a:ext uri="{FF2B5EF4-FFF2-40B4-BE49-F238E27FC236}">
                        <a16:creationId xmlns:a16="http://schemas.microsoft.com/office/drawing/2014/main" id="{650F6683-1F6F-DAB0-E825-75C8693584DE}"/>
                      </a:ext>
                    </a:extLst>
                  </xdr:cNvPr>
                  <xdr:cNvSpPr/>
                </xdr:nvSpPr>
                <xdr:spPr>
                  <a:xfrm>
                    <a:off x="951036" y="2863363"/>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2</a:t>
                    </a:r>
                    <a:endParaRPr lang="es-CL" sz="1050">
                      <a:solidFill>
                        <a:sysClr val="windowText" lastClr="000000"/>
                      </a:solidFill>
                    </a:endParaRPr>
                  </a:p>
                </xdr:txBody>
              </xdr:sp>
            </xdr:grpSp>
            <xdr:sp macro="" textlink="">
              <xdr:nvSpPr>
                <xdr:cNvPr id="359" name="1530 Rectángulo">
                  <a:extLst>
                    <a:ext uri="{FF2B5EF4-FFF2-40B4-BE49-F238E27FC236}">
                      <a16:creationId xmlns:a16="http://schemas.microsoft.com/office/drawing/2014/main" id="{9E2014C2-890A-95DE-04FD-2F6D59EACA5B}"/>
                    </a:ext>
                  </a:extLst>
                </xdr:cNvPr>
                <xdr:cNvSpPr/>
              </xdr:nvSpPr>
              <xdr:spPr bwMode="auto">
                <a:xfrm>
                  <a:off x="1849966" y="14894510"/>
                  <a:ext cx="82053" cy="112358"/>
                </a:xfrm>
                <a:prstGeom prst="rect">
                  <a:avLst/>
                </a:prstGeom>
                <a:solidFill>
                  <a:schemeClr val="bg1">
                    <a:lumMod val="85000"/>
                  </a:schemeClr>
                </a:solidFill>
                <a:ln w="9525"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grpSp>
          <xdr:sp macro="" textlink="">
            <xdr:nvSpPr>
              <xdr:cNvPr id="356" name="134 Elipse">
                <a:extLst>
                  <a:ext uri="{FF2B5EF4-FFF2-40B4-BE49-F238E27FC236}">
                    <a16:creationId xmlns:a16="http://schemas.microsoft.com/office/drawing/2014/main" id="{99FEC4EF-5FD5-2399-C806-0A28BDFC5830}"/>
                  </a:ext>
                </a:extLst>
              </xdr:cNvPr>
              <xdr:cNvSpPr/>
            </xdr:nvSpPr>
            <xdr:spPr>
              <a:xfrm>
                <a:off x="3631721" y="9989389"/>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357" name="134 Elipse">
                <a:extLst>
                  <a:ext uri="{FF2B5EF4-FFF2-40B4-BE49-F238E27FC236}">
                    <a16:creationId xmlns:a16="http://schemas.microsoft.com/office/drawing/2014/main" id="{2D2768FA-FE7D-3D2A-8B5C-370845EF1059}"/>
                  </a:ext>
                </a:extLst>
              </xdr:cNvPr>
              <xdr:cNvSpPr/>
            </xdr:nvSpPr>
            <xdr:spPr>
              <a:xfrm>
                <a:off x="2981865" y="9986513"/>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410" name="Rectángulo 409">
              <a:extLst>
                <a:ext uri="{FF2B5EF4-FFF2-40B4-BE49-F238E27FC236}">
                  <a16:creationId xmlns:a16="http://schemas.microsoft.com/office/drawing/2014/main" id="{76C215DB-17C0-4409-A311-7133AFCC3DB9}"/>
                </a:ext>
              </a:extLst>
            </xdr:cNvPr>
            <xdr:cNvSpPr/>
          </xdr:nvSpPr>
          <xdr:spPr bwMode="auto">
            <a:xfrm>
              <a:off x="1160022" y="4688122"/>
              <a:ext cx="562565" cy="288146"/>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xnSp macro="">
          <xdr:nvCxnSpPr>
            <xdr:cNvPr id="411" name="Conector recto de flecha 410">
              <a:extLst>
                <a:ext uri="{FF2B5EF4-FFF2-40B4-BE49-F238E27FC236}">
                  <a16:creationId xmlns:a16="http://schemas.microsoft.com/office/drawing/2014/main" id="{C20703D0-0D66-48DD-8E25-16183B1EBB5F}"/>
                </a:ext>
              </a:extLst>
            </xdr:cNvPr>
            <xdr:cNvCxnSpPr>
              <a:cxnSpLocks/>
              <a:stCxn id="410" idx="0"/>
              <a:endCxn id="363" idx="3"/>
            </xdr:cNvCxnSpPr>
          </xdr:nvCxnSpPr>
          <xdr:spPr bwMode="auto">
            <a:xfrm flipV="1">
              <a:off x="1443210" y="4266683"/>
              <a:ext cx="156207" cy="421439"/>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414" name="Rectángulo 413">
              <a:extLst>
                <a:ext uri="{FF2B5EF4-FFF2-40B4-BE49-F238E27FC236}">
                  <a16:creationId xmlns:a16="http://schemas.microsoft.com/office/drawing/2014/main" id="{47C75AC9-2E9B-4763-534F-F549F57F5D14}"/>
                </a:ext>
              </a:extLst>
            </xdr:cNvPr>
            <xdr:cNvSpPr/>
          </xdr:nvSpPr>
          <xdr:spPr bwMode="auto">
            <a:xfrm>
              <a:off x="4374803" y="4414702"/>
              <a:ext cx="560660" cy="290238"/>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xnSp macro="">
          <xdr:nvCxnSpPr>
            <xdr:cNvPr id="415" name="Conector recto de flecha 414">
              <a:extLst>
                <a:ext uri="{FF2B5EF4-FFF2-40B4-BE49-F238E27FC236}">
                  <a16:creationId xmlns:a16="http://schemas.microsoft.com/office/drawing/2014/main" id="{1C8BBF31-E68E-7373-00F8-E90A408828B7}"/>
                </a:ext>
              </a:extLst>
            </xdr:cNvPr>
            <xdr:cNvCxnSpPr>
              <a:cxnSpLocks/>
              <a:stCxn id="414" idx="1"/>
              <a:endCxn id="349" idx="2"/>
            </xdr:cNvCxnSpPr>
          </xdr:nvCxnSpPr>
          <xdr:spPr bwMode="auto">
            <a:xfrm flipH="1" flipV="1">
              <a:off x="4083790" y="4347311"/>
              <a:ext cx="287203" cy="214508"/>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grpSp>
    <xdr:clientData/>
  </xdr:twoCellAnchor>
  <xdr:twoCellAnchor>
    <xdr:from>
      <xdr:col>13</xdr:col>
      <xdr:colOff>779413</xdr:colOff>
      <xdr:row>3</xdr:row>
      <xdr:rowOff>145721</xdr:rowOff>
    </xdr:from>
    <xdr:to>
      <xdr:col>16</xdr:col>
      <xdr:colOff>639353</xdr:colOff>
      <xdr:row>4</xdr:row>
      <xdr:rowOff>141910</xdr:rowOff>
    </xdr:to>
    <xdr:sp macro="" textlink="">
      <xdr:nvSpPr>
        <xdr:cNvPr id="421" name="Rectángulo 420">
          <a:extLst>
            <a:ext uri="{FF2B5EF4-FFF2-40B4-BE49-F238E27FC236}">
              <a16:creationId xmlns:a16="http://schemas.microsoft.com/office/drawing/2014/main" id="{7F90E8B6-3392-3CC5-07E9-511B501ADD60}"/>
            </a:ext>
          </a:extLst>
        </xdr:cNvPr>
        <xdr:cNvSpPr/>
      </xdr:nvSpPr>
      <xdr:spPr bwMode="auto">
        <a:xfrm>
          <a:off x="10629384" y="706015"/>
          <a:ext cx="2246793" cy="175483"/>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900" b="1"/>
            <a:t>SECTOR C</a:t>
          </a:r>
        </a:p>
      </xdr:txBody>
    </xdr:sp>
    <xdr:clientData/>
  </xdr:twoCellAnchor>
  <xdr:twoCellAnchor>
    <xdr:from>
      <xdr:col>12</xdr:col>
      <xdr:colOff>370957</xdr:colOff>
      <xdr:row>5</xdr:row>
      <xdr:rowOff>3698</xdr:rowOff>
    </xdr:from>
    <xdr:to>
      <xdr:col>17</xdr:col>
      <xdr:colOff>746349</xdr:colOff>
      <xdr:row>26</xdr:row>
      <xdr:rowOff>133290</xdr:rowOff>
    </xdr:to>
    <xdr:grpSp>
      <xdr:nvGrpSpPr>
        <xdr:cNvPr id="422" name="Grupo 421">
          <a:extLst>
            <a:ext uri="{FF2B5EF4-FFF2-40B4-BE49-F238E27FC236}">
              <a16:creationId xmlns:a16="http://schemas.microsoft.com/office/drawing/2014/main" id="{6ABFA5D4-5008-10B5-ACE8-E16250413919}"/>
            </a:ext>
          </a:extLst>
        </xdr:cNvPr>
        <xdr:cNvGrpSpPr/>
      </xdr:nvGrpSpPr>
      <xdr:grpSpPr>
        <a:xfrm>
          <a:off x="9353592" y="918098"/>
          <a:ext cx="4319863" cy="3894768"/>
          <a:chOff x="1158117" y="1020997"/>
          <a:chExt cx="4305820" cy="3955271"/>
        </a:xfrm>
      </xdr:grpSpPr>
      <xdr:grpSp>
        <xdr:nvGrpSpPr>
          <xdr:cNvPr id="423" name="Grupo 252">
            <a:extLst>
              <a:ext uri="{FF2B5EF4-FFF2-40B4-BE49-F238E27FC236}">
                <a16:creationId xmlns:a16="http://schemas.microsoft.com/office/drawing/2014/main" id="{07908F02-374B-6A46-ACC0-02A9B5072186}"/>
              </a:ext>
            </a:extLst>
          </xdr:cNvPr>
          <xdr:cNvGrpSpPr/>
        </xdr:nvGrpSpPr>
        <xdr:grpSpPr>
          <a:xfrm>
            <a:off x="2356402" y="1024807"/>
            <a:ext cx="2216720" cy="2047018"/>
            <a:chOff x="14426128" y="6471335"/>
            <a:chExt cx="2163916" cy="2160427"/>
          </a:xfrm>
        </xdr:grpSpPr>
        <xdr:grpSp>
          <xdr:nvGrpSpPr>
            <xdr:cNvPr id="466" name="Grupo 465">
              <a:extLst>
                <a:ext uri="{FF2B5EF4-FFF2-40B4-BE49-F238E27FC236}">
                  <a16:creationId xmlns:a16="http://schemas.microsoft.com/office/drawing/2014/main" id="{70336D95-79C9-FF46-CEAB-5E6D23FFDD3D}"/>
                </a:ext>
              </a:extLst>
            </xdr:cNvPr>
            <xdr:cNvGrpSpPr/>
          </xdr:nvGrpSpPr>
          <xdr:grpSpPr>
            <a:xfrm>
              <a:off x="14426128" y="6471335"/>
              <a:ext cx="2163916" cy="2160427"/>
              <a:chOff x="14426128" y="6471335"/>
              <a:chExt cx="2163916" cy="2160427"/>
            </a:xfrm>
          </xdr:grpSpPr>
          <xdr:grpSp>
            <xdr:nvGrpSpPr>
              <xdr:cNvPr id="468" name="Grupo 250">
                <a:extLst>
                  <a:ext uri="{FF2B5EF4-FFF2-40B4-BE49-F238E27FC236}">
                    <a16:creationId xmlns:a16="http://schemas.microsoft.com/office/drawing/2014/main" id="{CDC6713F-715D-EEFB-1FBD-007DEFD1B318}"/>
                  </a:ext>
                </a:extLst>
              </xdr:cNvPr>
              <xdr:cNvGrpSpPr/>
            </xdr:nvGrpSpPr>
            <xdr:grpSpPr>
              <a:xfrm>
                <a:off x="14426128" y="6471335"/>
                <a:ext cx="2163916" cy="2160427"/>
                <a:chOff x="14416603" y="6478479"/>
                <a:chExt cx="2163916" cy="2160427"/>
              </a:xfrm>
            </xdr:grpSpPr>
            <xdr:grpSp>
              <xdr:nvGrpSpPr>
                <xdr:cNvPr id="470" name="Grupo 245">
                  <a:extLst>
                    <a:ext uri="{FF2B5EF4-FFF2-40B4-BE49-F238E27FC236}">
                      <a16:creationId xmlns:a16="http://schemas.microsoft.com/office/drawing/2014/main" id="{D0CEA251-52BC-3FC3-707E-DC2FE4979501}"/>
                    </a:ext>
                  </a:extLst>
                </xdr:cNvPr>
                <xdr:cNvGrpSpPr/>
              </xdr:nvGrpSpPr>
              <xdr:grpSpPr>
                <a:xfrm>
                  <a:off x="14416603" y="6478479"/>
                  <a:ext cx="2163916" cy="2160427"/>
                  <a:chOff x="14748387" y="6490422"/>
                  <a:chExt cx="2424267" cy="2160427"/>
                </a:xfrm>
              </xdr:grpSpPr>
              <xdr:grpSp>
                <xdr:nvGrpSpPr>
                  <xdr:cNvPr id="472" name="Grupo 237">
                    <a:extLst>
                      <a:ext uri="{FF2B5EF4-FFF2-40B4-BE49-F238E27FC236}">
                        <a16:creationId xmlns:a16="http://schemas.microsoft.com/office/drawing/2014/main" id="{3FE149C9-5B84-541D-F221-D3369DFE57B3}"/>
                      </a:ext>
                    </a:extLst>
                  </xdr:cNvPr>
                  <xdr:cNvGrpSpPr/>
                </xdr:nvGrpSpPr>
                <xdr:grpSpPr>
                  <a:xfrm>
                    <a:off x="14748387" y="6490422"/>
                    <a:ext cx="2424267" cy="2160427"/>
                    <a:chOff x="14748387" y="6490422"/>
                    <a:chExt cx="2424267" cy="2160427"/>
                  </a:xfrm>
                </xdr:grpSpPr>
                <xdr:grpSp>
                  <xdr:nvGrpSpPr>
                    <xdr:cNvPr id="479" name="Grupo 217">
                      <a:extLst>
                        <a:ext uri="{FF2B5EF4-FFF2-40B4-BE49-F238E27FC236}">
                          <a16:creationId xmlns:a16="http://schemas.microsoft.com/office/drawing/2014/main" id="{C2964C8A-E738-7055-2138-A2C19F640088}"/>
                        </a:ext>
                      </a:extLst>
                    </xdr:cNvPr>
                    <xdr:cNvGrpSpPr/>
                  </xdr:nvGrpSpPr>
                  <xdr:grpSpPr>
                    <a:xfrm>
                      <a:off x="14748387" y="6490422"/>
                      <a:ext cx="2424267" cy="2160427"/>
                      <a:chOff x="2783405" y="10653738"/>
                      <a:chExt cx="1461612" cy="1818714"/>
                    </a:xfrm>
                  </xdr:grpSpPr>
                  <xdr:grpSp>
                    <xdr:nvGrpSpPr>
                      <xdr:cNvPr id="482" name="Grupo 220">
                        <a:extLst>
                          <a:ext uri="{FF2B5EF4-FFF2-40B4-BE49-F238E27FC236}">
                            <a16:creationId xmlns:a16="http://schemas.microsoft.com/office/drawing/2014/main" id="{F2D034CC-2738-269D-D5B2-47F43DEAD765}"/>
                          </a:ext>
                        </a:extLst>
                      </xdr:cNvPr>
                      <xdr:cNvGrpSpPr/>
                    </xdr:nvGrpSpPr>
                    <xdr:grpSpPr>
                      <a:xfrm>
                        <a:off x="2783405" y="10653738"/>
                        <a:ext cx="1461612" cy="1818714"/>
                        <a:chOff x="2783405" y="10653738"/>
                        <a:chExt cx="1461612" cy="1818714"/>
                      </a:xfrm>
                    </xdr:grpSpPr>
                    <xdr:sp macro="" textlink="">
                      <xdr:nvSpPr>
                        <xdr:cNvPr id="484" name="1 Rectángulo">
                          <a:extLst>
                            <a:ext uri="{FF2B5EF4-FFF2-40B4-BE49-F238E27FC236}">
                              <a16:creationId xmlns:a16="http://schemas.microsoft.com/office/drawing/2014/main" id="{ED1AC714-59DA-27BA-32FC-589052B39216}"/>
                            </a:ext>
                          </a:extLst>
                        </xdr:cNvPr>
                        <xdr:cNvSpPr/>
                      </xdr:nvSpPr>
                      <xdr:spPr>
                        <a:xfrm>
                          <a:off x="2783405" y="10653738"/>
                          <a:ext cx="1461612" cy="1818714"/>
                        </a:xfrm>
                        <a:prstGeom prst="rect">
                          <a:avLst/>
                        </a:prstGeom>
                        <a:solidFill>
                          <a:schemeClr val="bg1">
                            <a:lumMod val="75000"/>
                          </a:schemeClr>
                        </a:solidFill>
                        <a:ln w="1905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s-CL" sz="900" b="1">
                              <a:solidFill>
                                <a:sysClr val="windowText" lastClr="000000"/>
                              </a:solidFill>
                            </a:rPr>
                            <a:t>MIKWAVE</a:t>
                          </a:r>
                        </a:p>
                        <a:p>
                          <a:pPr algn="ctr"/>
                          <a:r>
                            <a:rPr lang="es-CL" sz="900" b="1">
                              <a:solidFill>
                                <a:sysClr val="windowText" lastClr="000000"/>
                              </a:solidFill>
                            </a:rPr>
                            <a:t>DR-2A2K2D22-F2A</a:t>
                          </a:r>
                        </a:p>
                        <a:p>
                          <a:pPr marL="0" marR="0" indent="0" algn="ctr" defTabSz="914400" eaLnBrk="1" fontAlgn="auto" latinLnBrk="0" hangingPunct="1">
                            <a:lnSpc>
                              <a:spcPct val="100000"/>
                            </a:lnSpc>
                            <a:spcBef>
                              <a:spcPts val="0"/>
                            </a:spcBef>
                            <a:spcAft>
                              <a:spcPts val="0"/>
                            </a:spcAft>
                            <a:buClrTx/>
                            <a:buSzTx/>
                            <a:buFontTx/>
                            <a:buNone/>
                            <a:tabLst/>
                            <a:defRPr/>
                          </a:pPr>
                          <a:r>
                            <a:rPr lang="es-CL" sz="800">
                              <a:solidFill>
                                <a:srgbClr val="008000"/>
                              </a:solidFill>
                              <a:latin typeface="+mn-lt"/>
                              <a:ea typeface="+mn-ea"/>
                              <a:cs typeface="+mn-cs"/>
                            </a:rPr>
                            <a:t>LTE2600MHz</a:t>
                          </a:r>
                        </a:p>
                        <a:p>
                          <a:pPr marL="0" marR="0" indent="0" algn="ctr" defTabSz="914400" eaLnBrk="1" fontAlgn="auto" latinLnBrk="0" hangingPunct="1">
                            <a:lnSpc>
                              <a:spcPct val="100000"/>
                            </a:lnSpc>
                            <a:spcBef>
                              <a:spcPts val="0"/>
                            </a:spcBef>
                            <a:spcAft>
                              <a:spcPts val="0"/>
                            </a:spcAft>
                            <a:buClrTx/>
                            <a:buSzTx/>
                            <a:buFontTx/>
                            <a:buNone/>
                            <a:tabLst/>
                            <a:defRPr/>
                          </a:pPr>
                          <a:r>
                            <a:rPr lang="es-CL" sz="800">
                              <a:solidFill>
                                <a:srgbClr val="008000"/>
                              </a:solidFill>
                              <a:latin typeface="+mn-lt"/>
                              <a:ea typeface="+mn-ea"/>
                              <a:cs typeface="+mn-cs"/>
                            </a:rPr>
                            <a:t>LTE1900MHz</a:t>
                          </a:r>
                        </a:p>
                        <a:p>
                          <a:pPr marL="0" marR="0" indent="0" algn="ctr" defTabSz="914400" eaLnBrk="1" fontAlgn="auto" latinLnBrk="0" hangingPunct="1">
                            <a:lnSpc>
                              <a:spcPct val="100000"/>
                            </a:lnSpc>
                            <a:spcBef>
                              <a:spcPts val="0"/>
                            </a:spcBef>
                            <a:spcAft>
                              <a:spcPts val="0"/>
                            </a:spcAft>
                            <a:buClrTx/>
                            <a:buSzTx/>
                            <a:buFontTx/>
                            <a:buNone/>
                            <a:tabLst/>
                            <a:defRPr/>
                          </a:pPr>
                          <a:r>
                            <a:rPr lang="es-CL" sz="800">
                              <a:solidFill>
                                <a:sysClr val="windowText" lastClr="000000"/>
                              </a:solidFill>
                            </a:rPr>
                            <a:t>PROYECTADO</a:t>
                          </a:r>
                        </a:p>
                      </xdr:txBody>
                    </xdr:sp>
                    <xdr:sp macro="" textlink="">
                      <xdr:nvSpPr>
                        <xdr:cNvPr id="485" name="4 Elipse">
                          <a:extLst>
                            <a:ext uri="{FF2B5EF4-FFF2-40B4-BE49-F238E27FC236}">
                              <a16:creationId xmlns:a16="http://schemas.microsoft.com/office/drawing/2014/main" id="{13C543AB-CDC9-F9A1-4982-67A2C4662A06}"/>
                            </a:ext>
                          </a:extLst>
                        </xdr:cNvPr>
                        <xdr:cNvSpPr/>
                      </xdr:nvSpPr>
                      <xdr:spPr>
                        <a:xfrm>
                          <a:off x="2822254" y="11729514"/>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5</a:t>
                          </a:r>
                        </a:p>
                      </xdr:txBody>
                    </xdr:sp>
                    <xdr:sp macro="" textlink="">
                      <xdr:nvSpPr>
                        <xdr:cNvPr id="486" name="5 Elipse">
                          <a:extLst>
                            <a:ext uri="{FF2B5EF4-FFF2-40B4-BE49-F238E27FC236}">
                              <a16:creationId xmlns:a16="http://schemas.microsoft.com/office/drawing/2014/main" id="{A61FC68D-01F3-9355-236B-3943E3D7F7DE}"/>
                            </a:ext>
                          </a:extLst>
                        </xdr:cNvPr>
                        <xdr:cNvSpPr/>
                      </xdr:nvSpPr>
                      <xdr:spPr>
                        <a:xfrm>
                          <a:off x="4057069" y="11719785"/>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8</a:t>
                          </a:r>
                        </a:p>
                      </xdr:txBody>
                    </xdr:sp>
                    <xdr:sp macro="" textlink="">
                      <xdr:nvSpPr>
                        <xdr:cNvPr id="487" name="6 Elipse">
                          <a:extLst>
                            <a:ext uri="{FF2B5EF4-FFF2-40B4-BE49-F238E27FC236}">
                              <a16:creationId xmlns:a16="http://schemas.microsoft.com/office/drawing/2014/main" id="{A0629D2E-DA5F-267A-DEA4-40C7956C9C2A}"/>
                            </a:ext>
                          </a:extLst>
                        </xdr:cNvPr>
                        <xdr:cNvSpPr/>
                      </xdr:nvSpPr>
                      <xdr:spPr>
                        <a:xfrm>
                          <a:off x="2978899" y="11728857"/>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6</a:t>
                          </a:r>
                        </a:p>
                      </xdr:txBody>
                    </xdr:sp>
                    <xdr:sp macro="" textlink="">
                      <xdr:nvSpPr>
                        <xdr:cNvPr id="488" name="7 Elipse">
                          <a:extLst>
                            <a:ext uri="{FF2B5EF4-FFF2-40B4-BE49-F238E27FC236}">
                              <a16:creationId xmlns:a16="http://schemas.microsoft.com/office/drawing/2014/main" id="{9B8E8D71-7937-6F9C-59E5-AAB668C6CF8D}"/>
                            </a:ext>
                          </a:extLst>
                        </xdr:cNvPr>
                        <xdr:cNvSpPr/>
                      </xdr:nvSpPr>
                      <xdr:spPr>
                        <a:xfrm>
                          <a:off x="3372278" y="11725860"/>
                          <a:ext cx="131177" cy="144001"/>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t>2</a:t>
                          </a:r>
                        </a:p>
                      </xdr:txBody>
                    </xdr:sp>
                    <xdr:sp macro="" textlink="">
                      <xdr:nvSpPr>
                        <xdr:cNvPr id="489" name="8 Elipse">
                          <a:extLst>
                            <a:ext uri="{FF2B5EF4-FFF2-40B4-BE49-F238E27FC236}">
                              <a16:creationId xmlns:a16="http://schemas.microsoft.com/office/drawing/2014/main" id="{84403DBD-43CC-85D1-49D2-BAF540B1DC3B}"/>
                            </a:ext>
                          </a:extLst>
                        </xdr:cNvPr>
                        <xdr:cNvSpPr/>
                      </xdr:nvSpPr>
                      <xdr:spPr>
                        <a:xfrm>
                          <a:off x="3900421" y="11725385"/>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7</a:t>
                          </a:r>
                        </a:p>
                      </xdr:txBody>
                    </xdr:sp>
                    <xdr:sp macro="" textlink="">
                      <xdr:nvSpPr>
                        <xdr:cNvPr id="490" name="9 Elipse">
                          <a:extLst>
                            <a:ext uri="{FF2B5EF4-FFF2-40B4-BE49-F238E27FC236}">
                              <a16:creationId xmlns:a16="http://schemas.microsoft.com/office/drawing/2014/main" id="{B0644599-DF2D-9CD0-D910-5703A87611D9}"/>
                            </a:ext>
                          </a:extLst>
                        </xdr:cNvPr>
                        <xdr:cNvSpPr/>
                      </xdr:nvSpPr>
                      <xdr:spPr>
                        <a:xfrm>
                          <a:off x="3196133" y="11729740"/>
                          <a:ext cx="131177" cy="144001"/>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1</a:t>
                          </a:r>
                        </a:p>
                      </xdr:txBody>
                    </xdr:sp>
                    <xdr:sp macro="" textlink="">
                      <xdr:nvSpPr>
                        <xdr:cNvPr id="491" name="5 Elipse">
                          <a:extLst>
                            <a:ext uri="{FF2B5EF4-FFF2-40B4-BE49-F238E27FC236}">
                              <a16:creationId xmlns:a16="http://schemas.microsoft.com/office/drawing/2014/main" id="{83C35F8C-3955-905F-B1EB-9EB4A5FA854E}"/>
                            </a:ext>
                          </a:extLst>
                        </xdr:cNvPr>
                        <xdr:cNvSpPr/>
                      </xdr:nvSpPr>
                      <xdr:spPr>
                        <a:xfrm>
                          <a:off x="2844221" y="12089675"/>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solidFill>
                                <a:sysClr val="windowText" lastClr="000000"/>
                              </a:solidFill>
                            </a:rPr>
                            <a:t>9</a:t>
                          </a:r>
                        </a:p>
                      </xdr:txBody>
                    </xdr:sp>
                    <xdr:sp macro="" textlink="">
                      <xdr:nvSpPr>
                        <xdr:cNvPr id="492" name="6 Elipse">
                          <a:extLst>
                            <a:ext uri="{FF2B5EF4-FFF2-40B4-BE49-F238E27FC236}">
                              <a16:creationId xmlns:a16="http://schemas.microsoft.com/office/drawing/2014/main" id="{A1283634-891E-E1A1-7458-20F1560D6995}"/>
                            </a:ext>
                          </a:extLst>
                        </xdr:cNvPr>
                        <xdr:cNvSpPr/>
                      </xdr:nvSpPr>
                      <xdr:spPr>
                        <a:xfrm>
                          <a:off x="4072684" y="12088634"/>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endParaRPr lang="es-CL" sz="700">
                            <a:solidFill>
                              <a:sysClr val="windowText" lastClr="000000"/>
                            </a:solidFill>
                          </a:endParaRPr>
                        </a:p>
                      </xdr:txBody>
                    </xdr:sp>
                    <xdr:sp macro="" textlink="">
                      <xdr:nvSpPr>
                        <xdr:cNvPr id="493" name="8 Elipse">
                          <a:extLst>
                            <a:ext uri="{FF2B5EF4-FFF2-40B4-BE49-F238E27FC236}">
                              <a16:creationId xmlns:a16="http://schemas.microsoft.com/office/drawing/2014/main" id="{9F939CAC-7C23-CC2D-FA04-22268B511B6A}"/>
                            </a:ext>
                          </a:extLst>
                        </xdr:cNvPr>
                        <xdr:cNvSpPr/>
                      </xdr:nvSpPr>
                      <xdr:spPr>
                        <a:xfrm>
                          <a:off x="3019135" y="12086877"/>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300">
                            <a:solidFill>
                              <a:sysClr val="windowText" lastClr="000000"/>
                            </a:solidFill>
                          </a:endParaRPr>
                        </a:p>
                      </xdr:txBody>
                    </xdr:sp>
                    <xdr:sp macro="" textlink="">
                      <xdr:nvSpPr>
                        <xdr:cNvPr id="494" name="Hexágono 232">
                          <a:extLst>
                            <a:ext uri="{FF2B5EF4-FFF2-40B4-BE49-F238E27FC236}">
                              <a16:creationId xmlns:a16="http://schemas.microsoft.com/office/drawing/2014/main" id="{36B2DF5A-D17D-3371-A2CE-179B5BF16086}"/>
                            </a:ext>
                          </a:extLst>
                        </xdr:cNvPr>
                        <xdr:cNvSpPr/>
                      </xdr:nvSpPr>
                      <xdr:spPr>
                        <a:xfrm>
                          <a:off x="3224133" y="12143997"/>
                          <a:ext cx="621585" cy="161112"/>
                        </a:xfrm>
                        <a:prstGeom prst="hexagon">
                          <a:avLst/>
                        </a:prstGeom>
                        <a:solidFill>
                          <a:schemeClr val="bg1"/>
                        </a:solidFill>
                        <a:ln>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419" sz="1100"/>
                        </a:p>
                      </xdr:txBody>
                    </xdr:sp>
                    <xdr:sp macro="" textlink="">
                      <xdr:nvSpPr>
                        <xdr:cNvPr id="495" name="8 Elipse">
                          <a:extLst>
                            <a:ext uri="{FF2B5EF4-FFF2-40B4-BE49-F238E27FC236}">
                              <a16:creationId xmlns:a16="http://schemas.microsoft.com/office/drawing/2014/main" id="{F525A450-96EC-BC5F-AB26-C702626F08B1}"/>
                            </a:ext>
                          </a:extLst>
                        </xdr:cNvPr>
                        <xdr:cNvSpPr/>
                      </xdr:nvSpPr>
                      <xdr:spPr>
                        <a:xfrm>
                          <a:off x="3865864" y="12088373"/>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800">
                            <a:solidFill>
                              <a:sysClr val="windowText" lastClr="000000"/>
                            </a:solidFill>
                          </a:endParaRPr>
                        </a:p>
                      </xdr:txBody>
                    </xdr:sp>
                  </xdr:grpSp>
                  <xdr:sp macro="" textlink="">
                    <xdr:nvSpPr>
                      <xdr:cNvPr id="483" name="CuadroTexto 221">
                        <a:extLst>
                          <a:ext uri="{FF2B5EF4-FFF2-40B4-BE49-F238E27FC236}">
                            <a16:creationId xmlns:a16="http://schemas.microsoft.com/office/drawing/2014/main" id="{62DFF4CD-6A1F-6BA8-0829-E7595B2BD025}"/>
                          </a:ext>
                        </a:extLst>
                      </xdr:cNvPr>
                      <xdr:cNvSpPr txBox="1"/>
                    </xdr:nvSpPr>
                    <xdr:spPr>
                      <a:xfrm>
                        <a:off x="3465575" y="12162588"/>
                        <a:ext cx="159249" cy="1053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s-419" sz="800"/>
                          <a:t>RET</a:t>
                        </a:r>
                      </a:p>
                    </xdr:txBody>
                  </xdr:sp>
                </xdr:grpSp>
                <xdr:sp macro="" textlink="">
                  <xdr:nvSpPr>
                    <xdr:cNvPr id="480" name="7 Elipse">
                      <a:extLst>
                        <a:ext uri="{FF2B5EF4-FFF2-40B4-BE49-F238E27FC236}">
                          <a16:creationId xmlns:a16="http://schemas.microsoft.com/office/drawing/2014/main" id="{49FC8C67-C4C0-CCB0-58B5-B808D34742F1}"/>
                        </a:ext>
                      </a:extLst>
                    </xdr:cNvPr>
                    <xdr:cNvSpPr/>
                  </xdr:nvSpPr>
                  <xdr:spPr>
                    <a:xfrm>
                      <a:off x="16324916" y="7767483"/>
                      <a:ext cx="201580" cy="171057"/>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t>4</a:t>
                      </a:r>
                    </a:p>
                  </xdr:txBody>
                </xdr:sp>
                <xdr:sp macro="" textlink="">
                  <xdr:nvSpPr>
                    <xdr:cNvPr id="481" name="9 Elipse">
                      <a:extLst>
                        <a:ext uri="{FF2B5EF4-FFF2-40B4-BE49-F238E27FC236}">
                          <a16:creationId xmlns:a16="http://schemas.microsoft.com/office/drawing/2014/main" id="{F49FDCAF-FEC3-B580-47F4-2BE42D065EC7}"/>
                        </a:ext>
                      </a:extLst>
                    </xdr:cNvPr>
                    <xdr:cNvSpPr/>
                  </xdr:nvSpPr>
                  <xdr:spPr>
                    <a:xfrm>
                      <a:off x="16054234" y="7772092"/>
                      <a:ext cx="201580" cy="171057"/>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3</a:t>
                      </a:r>
                    </a:p>
                  </xdr:txBody>
                </xdr:sp>
              </xdr:grpSp>
              <xdr:sp macro="" textlink="">
                <xdr:nvSpPr>
                  <xdr:cNvPr id="473" name="CuadroTexto 238">
                    <a:extLst>
                      <a:ext uri="{FF2B5EF4-FFF2-40B4-BE49-F238E27FC236}">
                        <a16:creationId xmlns:a16="http://schemas.microsoft.com/office/drawing/2014/main" id="{799F5989-DA20-5042-5E62-A63376AEB330}"/>
                      </a:ext>
                    </a:extLst>
                  </xdr:cNvPr>
                  <xdr:cNvSpPr txBox="1"/>
                </xdr:nvSpPr>
                <xdr:spPr>
                  <a:xfrm>
                    <a:off x="14938886" y="7893459"/>
                    <a:ext cx="270608"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B1</a:t>
                    </a:r>
                  </a:p>
                </xdr:txBody>
              </xdr:sp>
              <xdr:sp macro="" textlink="">
                <xdr:nvSpPr>
                  <xdr:cNvPr id="474" name="CuadroTexto 239">
                    <a:extLst>
                      <a:ext uri="{FF2B5EF4-FFF2-40B4-BE49-F238E27FC236}">
                        <a16:creationId xmlns:a16="http://schemas.microsoft.com/office/drawing/2014/main" id="{012D8BAB-D34F-3D6C-F21C-A2616DFF2EA2}"/>
                      </a:ext>
                    </a:extLst>
                  </xdr:cNvPr>
                  <xdr:cNvSpPr txBox="1"/>
                </xdr:nvSpPr>
                <xdr:spPr>
                  <a:xfrm>
                    <a:off x="16727129" y="7896532"/>
                    <a:ext cx="265762"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B2</a:t>
                    </a:r>
                  </a:p>
                </xdr:txBody>
              </xdr:sp>
              <xdr:sp macro="" textlink="">
                <xdr:nvSpPr>
                  <xdr:cNvPr id="475" name="CuadroTexto 240">
                    <a:extLst>
                      <a:ext uri="{FF2B5EF4-FFF2-40B4-BE49-F238E27FC236}">
                        <a16:creationId xmlns:a16="http://schemas.microsoft.com/office/drawing/2014/main" id="{81EAFE83-2F8A-BB2B-EBE8-E604E782B280}"/>
                      </a:ext>
                    </a:extLst>
                  </xdr:cNvPr>
                  <xdr:cNvSpPr txBox="1"/>
                </xdr:nvSpPr>
                <xdr:spPr>
                  <a:xfrm>
                    <a:off x="14965311" y="8076587"/>
                    <a:ext cx="288566"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Y1</a:t>
                    </a:r>
                  </a:p>
                </xdr:txBody>
              </xdr:sp>
              <xdr:sp macro="" textlink="">
                <xdr:nvSpPr>
                  <xdr:cNvPr id="476" name="CuadroTexto 241">
                    <a:extLst>
                      <a:ext uri="{FF2B5EF4-FFF2-40B4-BE49-F238E27FC236}">
                        <a16:creationId xmlns:a16="http://schemas.microsoft.com/office/drawing/2014/main" id="{CDF3C6B9-8DFA-D04D-C3AB-EF85084D3E04}"/>
                      </a:ext>
                    </a:extLst>
                  </xdr:cNvPr>
                  <xdr:cNvSpPr txBox="1"/>
                </xdr:nvSpPr>
                <xdr:spPr>
                  <a:xfrm>
                    <a:off x="16718526" y="8075358"/>
                    <a:ext cx="262261"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Y2</a:t>
                    </a:r>
                  </a:p>
                </xdr:txBody>
              </xdr:sp>
              <xdr:sp macro="" textlink="">
                <xdr:nvSpPr>
                  <xdr:cNvPr id="477" name="CuadroTexto 242">
                    <a:extLst>
                      <a:ext uri="{FF2B5EF4-FFF2-40B4-BE49-F238E27FC236}">
                        <a16:creationId xmlns:a16="http://schemas.microsoft.com/office/drawing/2014/main" id="{D1D6D2FB-8857-C7C4-198B-C021F15DDB86}"/>
                      </a:ext>
                    </a:extLst>
                  </xdr:cNvPr>
                  <xdr:cNvSpPr txBox="1"/>
                </xdr:nvSpPr>
                <xdr:spPr>
                  <a:xfrm>
                    <a:off x="16170378" y="7892845"/>
                    <a:ext cx="269740"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R2</a:t>
                    </a:r>
                  </a:p>
                </xdr:txBody>
              </xdr:sp>
              <xdr:sp macro="" textlink="">
                <xdr:nvSpPr>
                  <xdr:cNvPr id="478" name="CuadroTexto 243">
                    <a:extLst>
                      <a:ext uri="{FF2B5EF4-FFF2-40B4-BE49-F238E27FC236}">
                        <a16:creationId xmlns:a16="http://schemas.microsoft.com/office/drawing/2014/main" id="{D23858D6-757E-855C-E797-696CDCF33A6E}"/>
                      </a:ext>
                    </a:extLst>
                  </xdr:cNvPr>
                  <xdr:cNvSpPr txBox="1"/>
                </xdr:nvSpPr>
                <xdr:spPr>
                  <a:xfrm>
                    <a:off x="15566923" y="7897761"/>
                    <a:ext cx="267970"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R1</a:t>
                    </a:r>
                  </a:p>
                </xdr:txBody>
              </xdr:sp>
            </xdr:grpSp>
            <xdr:sp macro="" textlink="">
              <xdr:nvSpPr>
                <xdr:cNvPr id="471" name="CuadroTexto 247">
                  <a:extLst>
                    <a:ext uri="{FF2B5EF4-FFF2-40B4-BE49-F238E27FC236}">
                      <a16:creationId xmlns:a16="http://schemas.microsoft.com/office/drawing/2014/main" id="{280D3EE9-4D76-8A24-7D33-DB96DC64F9BA}"/>
                    </a:ext>
                  </a:extLst>
                </xdr:cNvPr>
                <xdr:cNvSpPr txBox="1"/>
              </xdr:nvSpPr>
              <xdr:spPr>
                <a:xfrm>
                  <a:off x="14748103" y="8227560"/>
                  <a:ext cx="235031" cy="835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s-CL" sz="400" b="1"/>
                    <a:t>10</a:t>
                  </a:r>
                </a:p>
              </xdr:txBody>
            </xdr:sp>
          </xdr:grpSp>
          <xdr:sp macro="" textlink="">
            <xdr:nvSpPr>
              <xdr:cNvPr id="469" name="CuadroTexto 248">
                <a:extLst>
                  <a:ext uri="{FF2B5EF4-FFF2-40B4-BE49-F238E27FC236}">
                    <a16:creationId xmlns:a16="http://schemas.microsoft.com/office/drawing/2014/main" id="{9F793C3C-78B9-6D43-6991-AC201928F573}"/>
                  </a:ext>
                </a:extLst>
              </xdr:cNvPr>
              <xdr:cNvSpPr txBox="1"/>
            </xdr:nvSpPr>
            <xdr:spPr>
              <a:xfrm>
                <a:off x="16009143" y="8217693"/>
                <a:ext cx="236392" cy="835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s-CL" sz="400" b="1"/>
                  <a:t>11</a:t>
                </a:r>
              </a:p>
            </xdr:txBody>
          </xdr:sp>
        </xdr:grpSp>
        <xdr:sp macro="" textlink="">
          <xdr:nvSpPr>
            <xdr:cNvPr id="467" name="CuadroTexto 249">
              <a:extLst>
                <a:ext uri="{FF2B5EF4-FFF2-40B4-BE49-F238E27FC236}">
                  <a16:creationId xmlns:a16="http://schemas.microsoft.com/office/drawing/2014/main" id="{DDAB3C51-4CEF-6251-13FE-C5F16D4D859D}"/>
                </a:ext>
              </a:extLst>
            </xdr:cNvPr>
            <xdr:cNvSpPr txBox="1"/>
          </xdr:nvSpPr>
          <xdr:spPr>
            <a:xfrm>
              <a:off x="16309182" y="8217694"/>
              <a:ext cx="236392" cy="835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s-CL" sz="400" b="1"/>
                <a:t>12</a:t>
              </a:r>
            </a:p>
          </xdr:txBody>
        </xdr:sp>
      </xdr:grpSp>
      <xdr:grpSp>
        <xdr:nvGrpSpPr>
          <xdr:cNvPr id="424" name="Grupo 423">
            <a:extLst>
              <a:ext uri="{FF2B5EF4-FFF2-40B4-BE49-F238E27FC236}">
                <a16:creationId xmlns:a16="http://schemas.microsoft.com/office/drawing/2014/main" id="{970B26C0-53FD-E86E-66EE-B3F37DBB0254}"/>
              </a:ext>
            </a:extLst>
          </xdr:cNvPr>
          <xdr:cNvGrpSpPr/>
        </xdr:nvGrpSpPr>
        <xdr:grpSpPr>
          <a:xfrm>
            <a:off x="1209933" y="1423973"/>
            <a:ext cx="4257814" cy="3318740"/>
            <a:chOff x="1209933" y="1423973"/>
            <a:chExt cx="4257814" cy="3326360"/>
          </a:xfrm>
        </xdr:grpSpPr>
        <xdr:cxnSp macro="">
          <xdr:nvCxnSpPr>
            <xdr:cNvPr id="452" name="Conector recto 652">
              <a:extLst>
                <a:ext uri="{FF2B5EF4-FFF2-40B4-BE49-F238E27FC236}">
                  <a16:creationId xmlns:a16="http://schemas.microsoft.com/office/drawing/2014/main" id="{478CE119-9C39-29AE-A69D-F87AD9EA075F}"/>
                </a:ext>
              </a:extLst>
            </xdr:cNvPr>
            <xdr:cNvCxnSpPr>
              <a:cxnSpLocks/>
              <a:stCxn id="434" idx="0"/>
              <a:endCxn id="485" idx="2"/>
            </xdr:cNvCxnSpPr>
          </xdr:nvCxnSpPr>
          <xdr:spPr bwMode="auto">
            <a:xfrm rot="5400000" flipH="1" flipV="1">
              <a:off x="1274710" y="2443424"/>
              <a:ext cx="1264327" cy="1010292"/>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53" name="Conector recto 652">
              <a:extLst>
                <a:ext uri="{FF2B5EF4-FFF2-40B4-BE49-F238E27FC236}">
                  <a16:creationId xmlns:a16="http://schemas.microsoft.com/office/drawing/2014/main" id="{10AE5F43-319D-6E58-61C2-635C894044E2}"/>
                </a:ext>
              </a:extLst>
            </xdr:cNvPr>
            <xdr:cNvCxnSpPr>
              <a:cxnSpLocks/>
              <a:stCxn id="451" idx="4"/>
              <a:endCxn id="440" idx="4"/>
            </xdr:cNvCxnSpPr>
          </xdr:nvCxnSpPr>
          <xdr:spPr bwMode="auto">
            <a:xfrm rot="5400000" flipH="1">
              <a:off x="2897272" y="3036761"/>
              <a:ext cx="32702" cy="2533128"/>
            </a:xfrm>
            <a:prstGeom prst="bentConnector3">
              <a:avLst>
                <a:gd name="adj1" fmla="val -952315"/>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454" name="41 CuadroTexto">
              <a:extLst>
                <a:ext uri="{FF2B5EF4-FFF2-40B4-BE49-F238E27FC236}">
                  <a16:creationId xmlns:a16="http://schemas.microsoft.com/office/drawing/2014/main" id="{2288AB00-AB63-354C-416F-602E183074B3}"/>
                </a:ext>
              </a:extLst>
            </xdr:cNvPr>
            <xdr:cNvSpPr txBox="1"/>
          </xdr:nvSpPr>
          <xdr:spPr>
            <a:xfrm>
              <a:off x="2011869" y="4267462"/>
              <a:ext cx="1076072" cy="482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800" b="0">
                  <a:solidFill>
                    <a:srgbClr val="008000"/>
                  </a:solidFill>
                </a:rPr>
                <a:t>1x F.O L= 10M</a:t>
              </a:r>
            </a:p>
            <a:p>
              <a:pPr algn="r"/>
              <a:r>
                <a:rPr lang="es-CL" sz="800" b="0">
                  <a:solidFill>
                    <a:srgbClr val="008000"/>
                  </a:solidFill>
                </a:rPr>
                <a:t>PROYECTADA</a:t>
              </a:r>
            </a:p>
          </xdr:txBody>
        </xdr:sp>
        <xdr:cxnSp macro="">
          <xdr:nvCxnSpPr>
            <xdr:cNvPr id="455" name="Conector recto 652">
              <a:extLst>
                <a:ext uri="{FF2B5EF4-FFF2-40B4-BE49-F238E27FC236}">
                  <a16:creationId xmlns:a16="http://schemas.microsoft.com/office/drawing/2014/main" id="{770D2266-162C-6267-60D0-307DB15F89FA}"/>
                </a:ext>
              </a:extLst>
            </xdr:cNvPr>
            <xdr:cNvCxnSpPr>
              <a:cxnSpLocks/>
              <a:stCxn id="438" idx="0"/>
              <a:endCxn id="487" idx="0"/>
            </xdr:cNvCxnSpPr>
          </xdr:nvCxnSpPr>
          <xdr:spPr bwMode="auto">
            <a:xfrm rot="5400000" flipH="1" flipV="1">
              <a:off x="1519955" y="2350757"/>
              <a:ext cx="1348139" cy="1110774"/>
            </a:xfrm>
            <a:prstGeom prst="bentConnector3">
              <a:avLst>
                <a:gd name="adj1" fmla="val 107679"/>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56" name="Conector recto 652">
              <a:extLst>
                <a:ext uri="{FF2B5EF4-FFF2-40B4-BE49-F238E27FC236}">
                  <a16:creationId xmlns:a16="http://schemas.microsoft.com/office/drawing/2014/main" id="{F295D016-6D48-7700-9D0F-7BA6507110BE}"/>
                </a:ext>
              </a:extLst>
            </xdr:cNvPr>
            <xdr:cNvCxnSpPr>
              <a:cxnSpLocks/>
              <a:stCxn id="439" idx="0"/>
              <a:endCxn id="489" idx="0"/>
            </xdr:cNvCxnSpPr>
          </xdr:nvCxnSpPr>
          <xdr:spPr bwMode="auto">
            <a:xfrm rot="5400000" flipH="1" flipV="1">
              <a:off x="2325844" y="1751263"/>
              <a:ext cx="1353784" cy="2307530"/>
            </a:xfrm>
            <a:prstGeom prst="bentConnector3">
              <a:avLst>
                <a:gd name="adj1" fmla="val 116803"/>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57" name="Conector recto 652">
              <a:extLst>
                <a:ext uri="{FF2B5EF4-FFF2-40B4-BE49-F238E27FC236}">
                  <a16:creationId xmlns:a16="http://schemas.microsoft.com/office/drawing/2014/main" id="{3E0CC808-8D32-1DCE-C2D5-0D1354FAB9CE}"/>
                </a:ext>
              </a:extLst>
            </xdr:cNvPr>
            <xdr:cNvCxnSpPr>
              <a:cxnSpLocks/>
              <a:stCxn id="433" idx="0"/>
              <a:endCxn id="486" idx="0"/>
            </xdr:cNvCxnSpPr>
          </xdr:nvCxnSpPr>
          <xdr:spPr bwMode="auto">
            <a:xfrm rot="5400000" flipH="1" flipV="1">
              <a:off x="2536445" y="1734046"/>
              <a:ext cx="1363673" cy="2335337"/>
            </a:xfrm>
            <a:prstGeom prst="bentConnector3">
              <a:avLst>
                <a:gd name="adj1" fmla="val 127398"/>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58" name="Conector recto 652">
              <a:extLst>
                <a:ext uri="{FF2B5EF4-FFF2-40B4-BE49-F238E27FC236}">
                  <a16:creationId xmlns:a16="http://schemas.microsoft.com/office/drawing/2014/main" id="{B87F6509-11C1-EB61-8844-0F17316F262D}"/>
                </a:ext>
              </a:extLst>
            </xdr:cNvPr>
            <xdr:cNvCxnSpPr>
              <a:cxnSpLocks/>
              <a:stCxn id="444" idx="0"/>
              <a:endCxn id="491" idx="4"/>
            </xdr:cNvCxnSpPr>
          </xdr:nvCxnSpPr>
          <xdr:spPr bwMode="auto">
            <a:xfrm rot="16200000" flipV="1">
              <a:off x="2762502" y="2594875"/>
              <a:ext cx="776932" cy="1202410"/>
            </a:xfrm>
            <a:prstGeom prst="bentConnector3">
              <a:avLst>
                <a:gd name="adj1" fmla="val 3217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59" name="Conector recto 652">
              <a:extLst>
                <a:ext uri="{FF2B5EF4-FFF2-40B4-BE49-F238E27FC236}">
                  <a16:creationId xmlns:a16="http://schemas.microsoft.com/office/drawing/2014/main" id="{213265C7-FE51-1532-216C-4DC0198C687C}"/>
                </a:ext>
              </a:extLst>
            </xdr:cNvPr>
            <xdr:cNvCxnSpPr>
              <a:cxnSpLocks/>
              <a:stCxn id="448" idx="0"/>
              <a:endCxn id="493" idx="4"/>
            </xdr:cNvCxnSpPr>
          </xdr:nvCxnSpPr>
          <xdr:spPr bwMode="auto">
            <a:xfrm rot="16200000" flipV="1">
              <a:off x="3005943" y="2605648"/>
              <a:ext cx="779569" cy="1177154"/>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60" name="Conector recto 652">
              <a:extLst>
                <a:ext uri="{FF2B5EF4-FFF2-40B4-BE49-F238E27FC236}">
                  <a16:creationId xmlns:a16="http://schemas.microsoft.com/office/drawing/2014/main" id="{06571959-F7A1-EBE0-381C-BA1B51F8F6C0}"/>
                </a:ext>
              </a:extLst>
            </xdr:cNvPr>
            <xdr:cNvCxnSpPr>
              <a:cxnSpLocks/>
              <a:stCxn id="449" idx="0"/>
              <a:endCxn id="495" idx="4"/>
            </xdr:cNvCxnSpPr>
          </xdr:nvCxnSpPr>
          <xdr:spPr bwMode="auto">
            <a:xfrm rot="16200000" flipV="1">
              <a:off x="3759050" y="3146917"/>
              <a:ext cx="779636" cy="98075"/>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61" name="Conector recto 652">
              <a:extLst>
                <a:ext uri="{FF2B5EF4-FFF2-40B4-BE49-F238E27FC236}">
                  <a16:creationId xmlns:a16="http://schemas.microsoft.com/office/drawing/2014/main" id="{11AC1E48-D352-B79D-1F98-BAE5830316B7}"/>
                </a:ext>
              </a:extLst>
            </xdr:cNvPr>
            <xdr:cNvCxnSpPr>
              <a:cxnSpLocks/>
              <a:stCxn id="443" idx="0"/>
              <a:endCxn id="492" idx="4"/>
            </xdr:cNvCxnSpPr>
          </xdr:nvCxnSpPr>
          <xdr:spPr bwMode="auto">
            <a:xfrm rot="5400000" flipH="1" flipV="1">
              <a:off x="4013017" y="3186831"/>
              <a:ext cx="782931" cy="22137"/>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462" name="41 CuadroTexto">
              <a:extLst>
                <a:ext uri="{FF2B5EF4-FFF2-40B4-BE49-F238E27FC236}">
                  <a16:creationId xmlns:a16="http://schemas.microsoft.com/office/drawing/2014/main" id="{DE1843C8-7774-6124-9E7C-0DD93D8FE1BD}"/>
                </a:ext>
              </a:extLst>
            </xdr:cNvPr>
            <xdr:cNvSpPr txBox="1"/>
          </xdr:nvSpPr>
          <xdr:spPr>
            <a:xfrm rot="16200000">
              <a:off x="2677348" y="3669698"/>
              <a:ext cx="1213894" cy="393105"/>
            </a:xfrm>
            <a:prstGeom prst="rect">
              <a:avLst/>
            </a:prstGeom>
            <a:noFill/>
            <a:ln w="9525" cmpd="sng">
              <a:no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1" i="0" u="none" strike="noStrike" kern="0" cap="none" spc="0" normalizeH="0" baseline="0" noProof="0">
                  <a:ln>
                    <a:noFill/>
                  </a:ln>
                  <a:solidFill>
                    <a:srgbClr val="008000"/>
                  </a:solidFill>
                  <a:effectLst/>
                  <a:uLnTx/>
                  <a:uFillTx/>
                  <a:latin typeface="Calibri"/>
                  <a:ea typeface="+mn-ea"/>
                  <a:cs typeface="+mn-cs"/>
                </a:rPr>
                <a:t>CABLE CONTROL RETU</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1" i="0" u="none" strike="noStrike" kern="0" cap="none" spc="0" normalizeH="0" baseline="0" noProof="0">
                  <a:ln>
                    <a:noFill/>
                  </a:ln>
                  <a:solidFill>
                    <a:srgbClr val="008000"/>
                  </a:solidFill>
                  <a:effectLst/>
                  <a:uLnTx/>
                  <a:uFillTx/>
                  <a:latin typeface="Calibri"/>
                  <a:ea typeface="+mn-ea"/>
                  <a:cs typeface="+mn-cs"/>
                </a:rPr>
                <a:t>PROYECTADA L=5m</a:t>
              </a:r>
            </a:p>
          </xdr:txBody>
        </xdr:sp>
        <xdr:cxnSp macro="">
          <xdr:nvCxnSpPr>
            <xdr:cNvPr id="463" name="Conector angular 123">
              <a:extLst>
                <a:ext uri="{FF2B5EF4-FFF2-40B4-BE49-F238E27FC236}">
                  <a16:creationId xmlns:a16="http://schemas.microsoft.com/office/drawing/2014/main" id="{E90B90D9-B4F7-BCEF-C64F-2E9B2F4E1765}"/>
                </a:ext>
              </a:extLst>
            </xdr:cNvPr>
            <xdr:cNvCxnSpPr>
              <a:cxnSpLocks/>
              <a:stCxn id="446" idx="1"/>
            </xdr:cNvCxnSpPr>
          </xdr:nvCxnSpPr>
          <xdr:spPr>
            <a:xfrm rot="10800000">
              <a:off x="3453848" y="2885521"/>
              <a:ext cx="267168" cy="1375650"/>
            </a:xfrm>
            <a:prstGeom prst="bentConnector2">
              <a:avLst/>
            </a:prstGeom>
            <a:ln w="19050">
              <a:solidFill>
                <a:srgbClr val="008000"/>
              </a:solidFill>
              <a:prstDash val="sysDot"/>
            </a:ln>
          </xdr:spPr>
          <xdr:style>
            <a:lnRef idx="1">
              <a:schemeClr val="accent1"/>
            </a:lnRef>
            <a:fillRef idx="0">
              <a:schemeClr val="accent1"/>
            </a:fillRef>
            <a:effectRef idx="0">
              <a:schemeClr val="accent1"/>
            </a:effectRef>
            <a:fontRef idx="minor">
              <a:schemeClr val="tx1"/>
            </a:fontRef>
          </xdr:style>
        </xdr:cxnSp>
        <xdr:sp macro="" textlink="">
          <xdr:nvSpPr>
            <xdr:cNvPr id="464" name="41 CuadroTexto">
              <a:extLst>
                <a:ext uri="{FF2B5EF4-FFF2-40B4-BE49-F238E27FC236}">
                  <a16:creationId xmlns:a16="http://schemas.microsoft.com/office/drawing/2014/main" id="{76F595BF-4E2F-A52A-4CAD-4C8188F81C4B}"/>
                </a:ext>
              </a:extLst>
            </xdr:cNvPr>
            <xdr:cNvSpPr txBox="1"/>
          </xdr:nvSpPr>
          <xdr:spPr>
            <a:xfrm>
              <a:off x="1209933" y="1423973"/>
              <a:ext cx="1088150" cy="4753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800" b="1">
                  <a:solidFill>
                    <a:srgbClr val="008000"/>
                  </a:solidFill>
                </a:rPr>
                <a:t>4 JUMPER 1/2" L=5M</a:t>
              </a:r>
            </a:p>
            <a:p>
              <a:pPr algn="r"/>
              <a:r>
                <a:rPr lang="es-CL" sz="800" b="1">
                  <a:solidFill>
                    <a:srgbClr val="008000"/>
                  </a:solidFill>
                </a:rPr>
                <a:t>PROYECTADOS</a:t>
              </a:r>
            </a:p>
          </xdr:txBody>
        </xdr:sp>
        <xdr:sp macro="" textlink="">
          <xdr:nvSpPr>
            <xdr:cNvPr id="465" name="41 CuadroTexto">
              <a:extLst>
                <a:ext uri="{FF2B5EF4-FFF2-40B4-BE49-F238E27FC236}">
                  <a16:creationId xmlns:a16="http://schemas.microsoft.com/office/drawing/2014/main" id="{A168BA63-9235-AF19-3D9E-50B70BA1EA80}"/>
                </a:ext>
              </a:extLst>
            </xdr:cNvPr>
            <xdr:cNvSpPr txBox="1"/>
          </xdr:nvSpPr>
          <xdr:spPr>
            <a:xfrm>
              <a:off x="4371978" y="3132726"/>
              <a:ext cx="1095769" cy="4763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s-CL" sz="800" b="1">
                  <a:solidFill>
                    <a:srgbClr val="008000"/>
                  </a:solidFill>
                </a:rPr>
                <a:t>4 JUMPER 1/2" L=5M</a:t>
              </a:r>
            </a:p>
            <a:p>
              <a:pPr algn="l"/>
              <a:r>
                <a:rPr lang="es-CL" sz="800" b="1">
                  <a:solidFill>
                    <a:srgbClr val="008000"/>
                  </a:solidFill>
                </a:rPr>
                <a:t>PROYECTADOS</a:t>
              </a:r>
            </a:p>
          </xdr:txBody>
        </xdr:sp>
      </xdr:grpSp>
      <xdr:grpSp>
        <xdr:nvGrpSpPr>
          <xdr:cNvPr id="425" name="Grupo 424">
            <a:extLst>
              <a:ext uri="{FF2B5EF4-FFF2-40B4-BE49-F238E27FC236}">
                <a16:creationId xmlns:a16="http://schemas.microsoft.com/office/drawing/2014/main" id="{535C7FC4-E7AF-2089-0E15-D69D91E9161A}"/>
              </a:ext>
            </a:extLst>
          </xdr:cNvPr>
          <xdr:cNvGrpSpPr/>
        </xdr:nvGrpSpPr>
        <xdr:grpSpPr>
          <a:xfrm>
            <a:off x="1156212" y="3573653"/>
            <a:ext cx="3783061" cy="1402615"/>
            <a:chOff x="1160022" y="3573653"/>
            <a:chExt cx="3775441" cy="1402615"/>
          </a:xfrm>
        </xdr:grpSpPr>
        <xdr:grpSp>
          <xdr:nvGrpSpPr>
            <xdr:cNvPr id="426" name="Grupo 223">
              <a:extLst>
                <a:ext uri="{FF2B5EF4-FFF2-40B4-BE49-F238E27FC236}">
                  <a16:creationId xmlns:a16="http://schemas.microsoft.com/office/drawing/2014/main" id="{E67C3606-727F-7F88-DA95-91FB0F2344B2}"/>
                </a:ext>
              </a:extLst>
            </xdr:cNvPr>
            <xdr:cNvGrpSpPr/>
          </xdr:nvGrpSpPr>
          <xdr:grpSpPr>
            <a:xfrm>
              <a:off x="3662812" y="3577463"/>
              <a:ext cx="840848" cy="769848"/>
              <a:chOff x="2957361" y="9977637"/>
              <a:chExt cx="853263" cy="767752"/>
            </a:xfrm>
          </xdr:grpSpPr>
          <xdr:grpSp>
            <xdr:nvGrpSpPr>
              <xdr:cNvPr id="442" name="Grupo 224">
                <a:extLst>
                  <a:ext uri="{FF2B5EF4-FFF2-40B4-BE49-F238E27FC236}">
                    <a16:creationId xmlns:a16="http://schemas.microsoft.com/office/drawing/2014/main" id="{0D8ACEF5-158D-70C6-3E04-C1550E86D540}"/>
                  </a:ext>
                </a:extLst>
              </xdr:cNvPr>
              <xdr:cNvGrpSpPr/>
            </xdr:nvGrpSpPr>
            <xdr:grpSpPr>
              <a:xfrm>
                <a:off x="2957361" y="9977637"/>
                <a:ext cx="853263" cy="767752"/>
                <a:chOff x="1792816" y="14189660"/>
                <a:chExt cx="884132" cy="862704"/>
              </a:xfrm>
            </xdr:grpSpPr>
            <xdr:grpSp>
              <xdr:nvGrpSpPr>
                <xdr:cNvPr id="445" name="130 Grupo">
                  <a:extLst>
                    <a:ext uri="{FF2B5EF4-FFF2-40B4-BE49-F238E27FC236}">
                      <a16:creationId xmlns:a16="http://schemas.microsoft.com/office/drawing/2014/main" id="{0A2FEB62-BC45-E558-B7AC-4CD4E1047A32}"/>
                    </a:ext>
                  </a:extLst>
                </xdr:cNvPr>
                <xdr:cNvGrpSpPr/>
              </xdr:nvGrpSpPr>
              <xdr:grpSpPr>
                <a:xfrm>
                  <a:off x="1792816" y="14189660"/>
                  <a:ext cx="884132" cy="862704"/>
                  <a:chOff x="586154" y="2322635"/>
                  <a:chExt cx="681404" cy="674077"/>
                </a:xfrm>
                <a:solidFill>
                  <a:schemeClr val="bg1">
                    <a:lumMod val="85000"/>
                  </a:schemeClr>
                </a:solidFill>
              </xdr:grpSpPr>
              <xdr:sp macro="" textlink="">
                <xdr:nvSpPr>
                  <xdr:cNvPr id="447" name="133 Rectángulo">
                    <a:extLst>
                      <a:ext uri="{FF2B5EF4-FFF2-40B4-BE49-F238E27FC236}">
                        <a16:creationId xmlns:a16="http://schemas.microsoft.com/office/drawing/2014/main" id="{0977BDB5-4C3C-157A-EA78-EC3C50CAFB6B}"/>
                      </a:ext>
                    </a:extLst>
                  </xdr:cNvPr>
                  <xdr:cNvSpPr/>
                </xdr:nvSpPr>
                <xdr:spPr>
                  <a:xfrm>
                    <a:off x="586154" y="2322635"/>
                    <a:ext cx="681404" cy="674077"/>
                  </a:xfrm>
                  <a:prstGeom prst="rect">
                    <a:avLst/>
                  </a:prstGeom>
                  <a:grp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prstClr val="black"/>
                        </a:solidFill>
                        <a:effectLst/>
                        <a:uLnTx/>
                        <a:uFillTx/>
                        <a:latin typeface="+mn-lt"/>
                        <a:ea typeface="+mn-ea"/>
                        <a:cs typeface="+mn-cs"/>
                      </a:rPr>
                      <a:t>RRU 4471HP B7</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a:ln>
                          <a:noFill/>
                        </a:ln>
                        <a:solidFill>
                          <a:srgbClr val="008000"/>
                        </a:solidFill>
                        <a:effectLst/>
                        <a:uLnTx/>
                        <a:uFillTx/>
                        <a:latin typeface="+mn-lt"/>
                        <a:ea typeface="+mn-ea"/>
                        <a:cs typeface="+mn-cs"/>
                      </a:rPr>
                      <a:t>LTE2600MHz</a:t>
                    </a:r>
                    <a:endParaRPr kumimoji="0" lang="es-CL" sz="700" b="0" i="0" u="none" strike="noStrike" kern="0" cap="none" spc="0" normalizeH="0" baseline="0" noProof="0">
                      <a:ln>
                        <a:noFill/>
                      </a:ln>
                      <a:solidFill>
                        <a:srgbClr val="008000"/>
                      </a:solidFill>
                      <a:effectLst/>
                      <a:uLnTx/>
                      <a:uFillTx/>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prstClr val="black"/>
                        </a:solidFill>
                        <a:effectLst/>
                        <a:uLnTx/>
                        <a:uFillTx/>
                        <a:latin typeface="+mn-lt"/>
                        <a:ea typeface="+mn-ea"/>
                        <a:cs typeface="+mn-cs"/>
                      </a:rPr>
                      <a:t>PROYECTADA</a:t>
                    </a:r>
                  </a:p>
                </xdr:txBody>
              </xdr:sp>
              <xdr:sp macro="" textlink="">
                <xdr:nvSpPr>
                  <xdr:cNvPr id="448" name="134 Elipse">
                    <a:extLst>
                      <a:ext uri="{FF2B5EF4-FFF2-40B4-BE49-F238E27FC236}">
                        <a16:creationId xmlns:a16="http://schemas.microsoft.com/office/drawing/2014/main" id="{C42D10CB-D6FD-2A72-0EF2-435D6517B90C}"/>
                      </a:ext>
                    </a:extLst>
                  </xdr:cNvPr>
                  <xdr:cNvSpPr/>
                </xdr:nvSpPr>
                <xdr:spPr>
                  <a:xfrm>
                    <a:off x="791310" y="2329962"/>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49" name="135 Elipse">
                    <a:extLst>
                      <a:ext uri="{FF2B5EF4-FFF2-40B4-BE49-F238E27FC236}">
                        <a16:creationId xmlns:a16="http://schemas.microsoft.com/office/drawing/2014/main" id="{7F47FF84-B693-0FC1-9069-5D6433C6DE29}"/>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50" name="136 Elipse">
                    <a:extLst>
                      <a:ext uri="{FF2B5EF4-FFF2-40B4-BE49-F238E27FC236}">
                        <a16:creationId xmlns:a16="http://schemas.microsoft.com/office/drawing/2014/main" id="{1598CECA-085D-F520-DF17-246564D7F8AE}"/>
                      </a:ext>
                    </a:extLst>
                  </xdr:cNvPr>
                  <xdr:cNvSpPr/>
                </xdr:nvSpPr>
                <xdr:spPr>
                  <a:xfrm>
                    <a:off x="798636" y="2857502"/>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1</a:t>
                    </a:r>
                    <a:endParaRPr lang="es-CL" sz="1100">
                      <a:solidFill>
                        <a:sysClr val="windowText" lastClr="000000"/>
                      </a:solidFill>
                    </a:endParaRPr>
                  </a:p>
                </xdr:txBody>
              </xdr:sp>
              <xdr:sp macro="" textlink="">
                <xdr:nvSpPr>
                  <xdr:cNvPr id="451" name="137 Elipse">
                    <a:extLst>
                      <a:ext uri="{FF2B5EF4-FFF2-40B4-BE49-F238E27FC236}">
                        <a16:creationId xmlns:a16="http://schemas.microsoft.com/office/drawing/2014/main" id="{09E4C46C-8D6E-6B03-050F-2E40AFFFC96C}"/>
                      </a:ext>
                    </a:extLst>
                  </xdr:cNvPr>
                  <xdr:cNvSpPr/>
                </xdr:nvSpPr>
                <xdr:spPr>
                  <a:xfrm>
                    <a:off x="951036" y="2863363"/>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2</a:t>
                    </a:r>
                    <a:endParaRPr lang="es-CL" sz="1050">
                      <a:solidFill>
                        <a:sysClr val="windowText" lastClr="000000"/>
                      </a:solidFill>
                    </a:endParaRPr>
                  </a:p>
                </xdr:txBody>
              </xdr:sp>
            </xdr:grpSp>
            <xdr:sp macro="" textlink="">
              <xdr:nvSpPr>
                <xdr:cNvPr id="446" name="1530 Rectángulo">
                  <a:extLst>
                    <a:ext uri="{FF2B5EF4-FFF2-40B4-BE49-F238E27FC236}">
                      <a16:creationId xmlns:a16="http://schemas.microsoft.com/office/drawing/2014/main" id="{73345690-886A-43E7-1128-BF5141FB9E8D}"/>
                    </a:ext>
                  </a:extLst>
                </xdr:cNvPr>
                <xdr:cNvSpPr/>
              </xdr:nvSpPr>
              <xdr:spPr bwMode="auto">
                <a:xfrm>
                  <a:off x="1849966" y="14894510"/>
                  <a:ext cx="82053" cy="112358"/>
                </a:xfrm>
                <a:prstGeom prst="rect">
                  <a:avLst/>
                </a:prstGeom>
                <a:solidFill>
                  <a:schemeClr val="bg1">
                    <a:lumMod val="85000"/>
                  </a:schemeClr>
                </a:solidFill>
                <a:ln w="9525"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grpSp>
          <xdr:sp macro="" textlink="">
            <xdr:nvSpPr>
              <xdr:cNvPr id="443" name="134 Elipse">
                <a:extLst>
                  <a:ext uri="{FF2B5EF4-FFF2-40B4-BE49-F238E27FC236}">
                    <a16:creationId xmlns:a16="http://schemas.microsoft.com/office/drawing/2014/main" id="{CEF54C73-943F-B6A4-B607-44356854F94E}"/>
                  </a:ext>
                </a:extLst>
              </xdr:cNvPr>
              <xdr:cNvSpPr/>
            </xdr:nvSpPr>
            <xdr:spPr>
              <a:xfrm>
                <a:off x="3631721" y="9989389"/>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44" name="134 Elipse">
                <a:extLst>
                  <a:ext uri="{FF2B5EF4-FFF2-40B4-BE49-F238E27FC236}">
                    <a16:creationId xmlns:a16="http://schemas.microsoft.com/office/drawing/2014/main" id="{CDDB511C-FF9F-6B8D-A1E4-0979FBC295E0}"/>
                  </a:ext>
                </a:extLst>
              </xdr:cNvPr>
              <xdr:cNvSpPr/>
            </xdr:nvSpPr>
            <xdr:spPr>
              <a:xfrm>
                <a:off x="2981865" y="9986513"/>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grpSp>
          <xdr:nvGrpSpPr>
            <xdr:cNvPr id="427" name="Grupo 426">
              <a:extLst>
                <a:ext uri="{FF2B5EF4-FFF2-40B4-BE49-F238E27FC236}">
                  <a16:creationId xmlns:a16="http://schemas.microsoft.com/office/drawing/2014/main" id="{AF9DB44C-0A7F-A87D-8899-123F6A71D271}"/>
                </a:ext>
              </a:extLst>
            </xdr:cNvPr>
            <xdr:cNvGrpSpPr/>
          </xdr:nvGrpSpPr>
          <xdr:grpSpPr>
            <a:xfrm>
              <a:off x="1304759" y="3570136"/>
              <a:ext cx="858388" cy="751833"/>
              <a:chOff x="2957361" y="9977637"/>
              <a:chExt cx="853263" cy="767752"/>
            </a:xfrm>
          </xdr:grpSpPr>
          <xdr:grpSp>
            <xdr:nvGrpSpPr>
              <xdr:cNvPr id="432" name="Grupo 431">
                <a:extLst>
                  <a:ext uri="{FF2B5EF4-FFF2-40B4-BE49-F238E27FC236}">
                    <a16:creationId xmlns:a16="http://schemas.microsoft.com/office/drawing/2014/main" id="{DCFDD512-8178-72F6-B13A-B9EB88CECAC6}"/>
                  </a:ext>
                </a:extLst>
              </xdr:cNvPr>
              <xdr:cNvGrpSpPr/>
            </xdr:nvGrpSpPr>
            <xdr:grpSpPr>
              <a:xfrm>
                <a:off x="2957361" y="9977637"/>
                <a:ext cx="853263" cy="767752"/>
                <a:chOff x="1792816" y="14189660"/>
                <a:chExt cx="884132" cy="862704"/>
              </a:xfrm>
            </xdr:grpSpPr>
            <xdr:grpSp>
              <xdr:nvGrpSpPr>
                <xdr:cNvPr id="435" name="130 Grupo">
                  <a:extLst>
                    <a:ext uri="{FF2B5EF4-FFF2-40B4-BE49-F238E27FC236}">
                      <a16:creationId xmlns:a16="http://schemas.microsoft.com/office/drawing/2014/main" id="{28271B6C-F944-1468-872F-A2EFF4B5AAF6}"/>
                    </a:ext>
                  </a:extLst>
                </xdr:cNvPr>
                <xdr:cNvGrpSpPr/>
              </xdr:nvGrpSpPr>
              <xdr:grpSpPr>
                <a:xfrm>
                  <a:off x="1792816" y="14189660"/>
                  <a:ext cx="884132" cy="862704"/>
                  <a:chOff x="586154" y="2322635"/>
                  <a:chExt cx="681404" cy="674077"/>
                </a:xfrm>
                <a:solidFill>
                  <a:schemeClr val="bg1">
                    <a:lumMod val="85000"/>
                  </a:schemeClr>
                </a:solidFill>
              </xdr:grpSpPr>
              <xdr:sp macro="" textlink="">
                <xdr:nvSpPr>
                  <xdr:cNvPr id="437" name="133 Rectángulo">
                    <a:extLst>
                      <a:ext uri="{FF2B5EF4-FFF2-40B4-BE49-F238E27FC236}">
                        <a16:creationId xmlns:a16="http://schemas.microsoft.com/office/drawing/2014/main" id="{FD4530F7-3E48-F4EF-C16A-DC7EDD5B3E50}"/>
                      </a:ext>
                    </a:extLst>
                  </xdr:cNvPr>
                  <xdr:cNvSpPr/>
                </xdr:nvSpPr>
                <xdr:spPr>
                  <a:xfrm>
                    <a:off x="586154" y="2322635"/>
                    <a:ext cx="681404" cy="674077"/>
                  </a:xfrm>
                  <a:prstGeom prst="rect">
                    <a:avLst/>
                  </a:prstGeom>
                  <a:grp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prstClr val="black"/>
                        </a:solidFill>
                        <a:effectLst/>
                        <a:uLnTx/>
                        <a:uFillTx/>
                        <a:latin typeface="+mn-lt"/>
                        <a:ea typeface="+mn-ea"/>
                        <a:cs typeface="+mn-cs"/>
                      </a:rPr>
                      <a:t>RRU 4499 B2</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a:ln>
                          <a:noFill/>
                        </a:ln>
                        <a:solidFill>
                          <a:srgbClr val="008000"/>
                        </a:solidFill>
                        <a:effectLst/>
                        <a:uLnTx/>
                        <a:uFillTx/>
                        <a:latin typeface="+mn-lt"/>
                        <a:ea typeface="+mn-ea"/>
                        <a:cs typeface="+mn-cs"/>
                      </a:rPr>
                      <a:t>LTE1900MHz</a:t>
                    </a:r>
                    <a:endParaRPr kumimoji="0" lang="es-CL" sz="700" b="0" i="0" u="none" strike="noStrike" kern="0" cap="none" spc="0" normalizeH="0" baseline="0" noProof="0">
                      <a:ln>
                        <a:noFill/>
                      </a:ln>
                      <a:solidFill>
                        <a:srgbClr val="008000"/>
                      </a:solidFill>
                      <a:effectLst/>
                      <a:uLnTx/>
                      <a:uFillTx/>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prstClr val="black"/>
                        </a:solidFill>
                        <a:effectLst/>
                        <a:uLnTx/>
                        <a:uFillTx/>
                        <a:latin typeface="+mn-lt"/>
                        <a:ea typeface="+mn-ea"/>
                        <a:cs typeface="+mn-cs"/>
                      </a:rPr>
                      <a:t>PROYECTADA</a:t>
                    </a:r>
                  </a:p>
                </xdr:txBody>
              </xdr:sp>
              <xdr:sp macro="" textlink="">
                <xdr:nvSpPr>
                  <xdr:cNvPr id="438" name="134 Elipse">
                    <a:extLst>
                      <a:ext uri="{FF2B5EF4-FFF2-40B4-BE49-F238E27FC236}">
                        <a16:creationId xmlns:a16="http://schemas.microsoft.com/office/drawing/2014/main" id="{77EDDBB1-6552-2CCB-8BE9-BD3EBBFFF98D}"/>
                      </a:ext>
                    </a:extLst>
                  </xdr:cNvPr>
                  <xdr:cNvSpPr/>
                </xdr:nvSpPr>
                <xdr:spPr>
                  <a:xfrm>
                    <a:off x="791310" y="2329962"/>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39" name="135 Elipse">
                    <a:extLst>
                      <a:ext uri="{FF2B5EF4-FFF2-40B4-BE49-F238E27FC236}">
                        <a16:creationId xmlns:a16="http://schemas.microsoft.com/office/drawing/2014/main" id="{41755C26-1701-EBA9-950D-941BB50DD24B}"/>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40" name="136 Elipse">
                    <a:extLst>
                      <a:ext uri="{FF2B5EF4-FFF2-40B4-BE49-F238E27FC236}">
                        <a16:creationId xmlns:a16="http://schemas.microsoft.com/office/drawing/2014/main" id="{91582849-5D34-EFBE-F142-579C47BE725F}"/>
                      </a:ext>
                    </a:extLst>
                  </xdr:cNvPr>
                  <xdr:cNvSpPr/>
                </xdr:nvSpPr>
                <xdr:spPr>
                  <a:xfrm>
                    <a:off x="798636" y="2857502"/>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1</a:t>
                    </a:r>
                    <a:endParaRPr lang="es-CL" sz="1100">
                      <a:solidFill>
                        <a:sysClr val="windowText" lastClr="000000"/>
                      </a:solidFill>
                    </a:endParaRPr>
                  </a:p>
                </xdr:txBody>
              </xdr:sp>
              <xdr:sp macro="" textlink="">
                <xdr:nvSpPr>
                  <xdr:cNvPr id="441" name="137 Elipse">
                    <a:extLst>
                      <a:ext uri="{FF2B5EF4-FFF2-40B4-BE49-F238E27FC236}">
                        <a16:creationId xmlns:a16="http://schemas.microsoft.com/office/drawing/2014/main" id="{65A9598A-7FA4-3F9D-B09E-44BE9B64C87F}"/>
                      </a:ext>
                    </a:extLst>
                  </xdr:cNvPr>
                  <xdr:cNvSpPr/>
                </xdr:nvSpPr>
                <xdr:spPr>
                  <a:xfrm>
                    <a:off x="951036" y="2863363"/>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2</a:t>
                    </a:r>
                    <a:endParaRPr lang="es-CL" sz="1050">
                      <a:solidFill>
                        <a:sysClr val="windowText" lastClr="000000"/>
                      </a:solidFill>
                    </a:endParaRPr>
                  </a:p>
                </xdr:txBody>
              </xdr:sp>
            </xdr:grpSp>
            <xdr:sp macro="" textlink="">
              <xdr:nvSpPr>
                <xdr:cNvPr id="436" name="1530 Rectángulo">
                  <a:extLst>
                    <a:ext uri="{FF2B5EF4-FFF2-40B4-BE49-F238E27FC236}">
                      <a16:creationId xmlns:a16="http://schemas.microsoft.com/office/drawing/2014/main" id="{E4CA5FBB-9431-0A9C-B34E-32EBCCAC53BB}"/>
                    </a:ext>
                  </a:extLst>
                </xdr:cNvPr>
                <xdr:cNvSpPr/>
              </xdr:nvSpPr>
              <xdr:spPr bwMode="auto">
                <a:xfrm>
                  <a:off x="1849966" y="14894510"/>
                  <a:ext cx="82053" cy="112358"/>
                </a:xfrm>
                <a:prstGeom prst="rect">
                  <a:avLst/>
                </a:prstGeom>
                <a:solidFill>
                  <a:schemeClr val="bg1">
                    <a:lumMod val="85000"/>
                  </a:schemeClr>
                </a:solidFill>
                <a:ln w="9525"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grpSp>
          <xdr:sp macro="" textlink="">
            <xdr:nvSpPr>
              <xdr:cNvPr id="433" name="134 Elipse">
                <a:extLst>
                  <a:ext uri="{FF2B5EF4-FFF2-40B4-BE49-F238E27FC236}">
                    <a16:creationId xmlns:a16="http://schemas.microsoft.com/office/drawing/2014/main" id="{0D8A01DE-4633-F935-6B63-704FDC3D41E7}"/>
                  </a:ext>
                </a:extLst>
              </xdr:cNvPr>
              <xdr:cNvSpPr/>
            </xdr:nvSpPr>
            <xdr:spPr>
              <a:xfrm>
                <a:off x="3631721" y="9989389"/>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434" name="134 Elipse">
                <a:extLst>
                  <a:ext uri="{FF2B5EF4-FFF2-40B4-BE49-F238E27FC236}">
                    <a16:creationId xmlns:a16="http://schemas.microsoft.com/office/drawing/2014/main" id="{59778692-242A-4260-3853-5BC56FD747FE}"/>
                  </a:ext>
                </a:extLst>
              </xdr:cNvPr>
              <xdr:cNvSpPr/>
            </xdr:nvSpPr>
            <xdr:spPr>
              <a:xfrm>
                <a:off x="2981865" y="9986513"/>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428" name="Rectángulo 427">
              <a:extLst>
                <a:ext uri="{FF2B5EF4-FFF2-40B4-BE49-F238E27FC236}">
                  <a16:creationId xmlns:a16="http://schemas.microsoft.com/office/drawing/2014/main" id="{30F38437-CC5B-4F8B-3207-A2E0776B90A9}"/>
                </a:ext>
              </a:extLst>
            </xdr:cNvPr>
            <xdr:cNvSpPr/>
          </xdr:nvSpPr>
          <xdr:spPr bwMode="auto">
            <a:xfrm>
              <a:off x="1160022" y="4688122"/>
              <a:ext cx="562565" cy="288146"/>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xnSp macro="">
          <xdr:nvCxnSpPr>
            <xdr:cNvPr id="429" name="Conector recto de flecha 428">
              <a:extLst>
                <a:ext uri="{FF2B5EF4-FFF2-40B4-BE49-F238E27FC236}">
                  <a16:creationId xmlns:a16="http://schemas.microsoft.com/office/drawing/2014/main" id="{F2C785DE-6749-EACB-62BF-13C95855A4DC}"/>
                </a:ext>
              </a:extLst>
            </xdr:cNvPr>
            <xdr:cNvCxnSpPr>
              <a:cxnSpLocks/>
              <a:stCxn id="428" idx="0"/>
              <a:endCxn id="440" idx="3"/>
            </xdr:cNvCxnSpPr>
          </xdr:nvCxnSpPr>
          <xdr:spPr bwMode="auto">
            <a:xfrm flipV="1">
              <a:off x="1443210" y="4266683"/>
              <a:ext cx="156207" cy="421439"/>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430" name="Rectángulo 429">
              <a:extLst>
                <a:ext uri="{FF2B5EF4-FFF2-40B4-BE49-F238E27FC236}">
                  <a16:creationId xmlns:a16="http://schemas.microsoft.com/office/drawing/2014/main" id="{CD24E6F9-BF11-C2FB-8AD0-31397A4CD3DD}"/>
                </a:ext>
              </a:extLst>
            </xdr:cNvPr>
            <xdr:cNvSpPr/>
          </xdr:nvSpPr>
          <xdr:spPr bwMode="auto">
            <a:xfrm>
              <a:off x="4374803" y="4414702"/>
              <a:ext cx="560660" cy="290238"/>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xnSp macro="">
          <xdr:nvCxnSpPr>
            <xdr:cNvPr id="431" name="Conector recto de flecha 430">
              <a:extLst>
                <a:ext uri="{FF2B5EF4-FFF2-40B4-BE49-F238E27FC236}">
                  <a16:creationId xmlns:a16="http://schemas.microsoft.com/office/drawing/2014/main" id="{D3EE457C-75E1-1327-2549-CE017F809843}"/>
                </a:ext>
              </a:extLst>
            </xdr:cNvPr>
            <xdr:cNvCxnSpPr>
              <a:cxnSpLocks/>
              <a:stCxn id="430" idx="1"/>
              <a:endCxn id="447" idx="2"/>
            </xdr:cNvCxnSpPr>
          </xdr:nvCxnSpPr>
          <xdr:spPr bwMode="auto">
            <a:xfrm flipH="1" flipV="1">
              <a:off x="4083790" y="4347311"/>
              <a:ext cx="287203" cy="214508"/>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grpSp>
    <xdr:clientData/>
  </xdr:twoCellAnchor>
  <xdr:twoCellAnchor>
    <xdr:from>
      <xdr:col>8</xdr:col>
      <xdr:colOff>256548</xdr:colOff>
      <xdr:row>3</xdr:row>
      <xdr:rowOff>143816</xdr:rowOff>
    </xdr:from>
    <xdr:to>
      <xdr:col>11</xdr:col>
      <xdr:colOff>110773</xdr:colOff>
      <xdr:row>4</xdr:row>
      <xdr:rowOff>140005</xdr:rowOff>
    </xdr:to>
    <xdr:sp macro="" textlink="">
      <xdr:nvSpPr>
        <xdr:cNvPr id="496" name="Rectángulo 495">
          <a:extLst>
            <a:ext uri="{FF2B5EF4-FFF2-40B4-BE49-F238E27FC236}">
              <a16:creationId xmlns:a16="http://schemas.microsoft.com/office/drawing/2014/main" id="{D410A159-F9B0-9B8C-3AC7-ED4BEBA62DB7}"/>
            </a:ext>
          </a:extLst>
        </xdr:cNvPr>
        <xdr:cNvSpPr/>
      </xdr:nvSpPr>
      <xdr:spPr bwMode="auto">
        <a:xfrm>
          <a:off x="6128430" y="704110"/>
          <a:ext cx="2241078" cy="175483"/>
        </a:xfrm>
        <a:prstGeom prst="rect">
          <a:avLst/>
        </a:prstGeom>
        <a:noFill/>
        <a:ln w="3175" cap="flat" cmpd="sng" algn="ctr">
          <a:solidFill>
            <a:sysClr val="windowText" lastClr="000000"/>
          </a:solidFill>
          <a:prstDash val="solid"/>
          <a:round/>
          <a:headEnd type="none" w="med" len="med"/>
          <a:tailEnd type="none" w="med" len="med"/>
        </a:ln>
        <a:effectLst/>
      </xdr:spPr>
      <xdr:txBody>
        <a:bodyPr vertOverflow="clip" horzOverflow="clip" wrap="square" lIns="18288" tIns="0" rIns="0" bIns="0" rtlCol="0" anchor="ctr" upright="1"/>
        <a:lstStyle/>
        <a:p>
          <a:pPr algn="ctr"/>
          <a:r>
            <a:rPr lang="es-CL" sz="900" b="1"/>
            <a:t>SECTOR B</a:t>
          </a:r>
        </a:p>
      </xdr:txBody>
    </xdr:sp>
    <xdr:clientData/>
  </xdr:twoCellAnchor>
  <xdr:twoCellAnchor>
    <xdr:from>
      <xdr:col>6</xdr:col>
      <xdr:colOff>637994</xdr:colOff>
      <xdr:row>5</xdr:row>
      <xdr:rowOff>3698</xdr:rowOff>
    </xdr:from>
    <xdr:to>
      <xdr:col>12</xdr:col>
      <xdr:colOff>215863</xdr:colOff>
      <xdr:row>26</xdr:row>
      <xdr:rowOff>137100</xdr:rowOff>
    </xdr:to>
    <xdr:grpSp>
      <xdr:nvGrpSpPr>
        <xdr:cNvPr id="497" name="Grupo 496">
          <a:extLst>
            <a:ext uri="{FF2B5EF4-FFF2-40B4-BE49-F238E27FC236}">
              <a16:creationId xmlns:a16="http://schemas.microsoft.com/office/drawing/2014/main" id="{FEB89F16-E39B-2127-FADF-0175FD821614}"/>
            </a:ext>
          </a:extLst>
        </xdr:cNvPr>
        <xdr:cNvGrpSpPr/>
      </xdr:nvGrpSpPr>
      <xdr:grpSpPr>
        <a:xfrm>
          <a:off x="4887265" y="918098"/>
          <a:ext cx="4311233" cy="3898578"/>
          <a:chOff x="1158117" y="1020997"/>
          <a:chExt cx="4305820" cy="3955271"/>
        </a:xfrm>
      </xdr:grpSpPr>
      <xdr:grpSp>
        <xdr:nvGrpSpPr>
          <xdr:cNvPr id="498" name="Grupo 252">
            <a:extLst>
              <a:ext uri="{FF2B5EF4-FFF2-40B4-BE49-F238E27FC236}">
                <a16:creationId xmlns:a16="http://schemas.microsoft.com/office/drawing/2014/main" id="{523FF3F1-6531-1F80-3500-515AEABDD76B}"/>
              </a:ext>
            </a:extLst>
          </xdr:cNvPr>
          <xdr:cNvGrpSpPr/>
        </xdr:nvGrpSpPr>
        <xdr:grpSpPr>
          <a:xfrm>
            <a:off x="2356402" y="1024807"/>
            <a:ext cx="2216720" cy="2047018"/>
            <a:chOff x="14426128" y="6471335"/>
            <a:chExt cx="2163916" cy="2160427"/>
          </a:xfrm>
        </xdr:grpSpPr>
        <xdr:grpSp>
          <xdr:nvGrpSpPr>
            <xdr:cNvPr id="541" name="Grupo 540">
              <a:extLst>
                <a:ext uri="{FF2B5EF4-FFF2-40B4-BE49-F238E27FC236}">
                  <a16:creationId xmlns:a16="http://schemas.microsoft.com/office/drawing/2014/main" id="{729CCF1C-64C9-8553-173E-B45629A61D81}"/>
                </a:ext>
              </a:extLst>
            </xdr:cNvPr>
            <xdr:cNvGrpSpPr/>
          </xdr:nvGrpSpPr>
          <xdr:grpSpPr>
            <a:xfrm>
              <a:off x="14426128" y="6471335"/>
              <a:ext cx="2163916" cy="2160427"/>
              <a:chOff x="14426128" y="6471335"/>
              <a:chExt cx="2163916" cy="2160427"/>
            </a:xfrm>
          </xdr:grpSpPr>
          <xdr:grpSp>
            <xdr:nvGrpSpPr>
              <xdr:cNvPr id="543" name="Grupo 250">
                <a:extLst>
                  <a:ext uri="{FF2B5EF4-FFF2-40B4-BE49-F238E27FC236}">
                    <a16:creationId xmlns:a16="http://schemas.microsoft.com/office/drawing/2014/main" id="{4D5AD87F-2FA8-B721-6B6F-76103AFA84C7}"/>
                  </a:ext>
                </a:extLst>
              </xdr:cNvPr>
              <xdr:cNvGrpSpPr/>
            </xdr:nvGrpSpPr>
            <xdr:grpSpPr>
              <a:xfrm>
                <a:off x="14426128" y="6471335"/>
                <a:ext cx="2163916" cy="2160427"/>
                <a:chOff x="14416603" y="6478479"/>
                <a:chExt cx="2163916" cy="2160427"/>
              </a:xfrm>
            </xdr:grpSpPr>
            <xdr:grpSp>
              <xdr:nvGrpSpPr>
                <xdr:cNvPr id="545" name="Grupo 245">
                  <a:extLst>
                    <a:ext uri="{FF2B5EF4-FFF2-40B4-BE49-F238E27FC236}">
                      <a16:creationId xmlns:a16="http://schemas.microsoft.com/office/drawing/2014/main" id="{D7C7920C-EAB5-A04E-59F6-7775694D44DD}"/>
                    </a:ext>
                  </a:extLst>
                </xdr:cNvPr>
                <xdr:cNvGrpSpPr/>
              </xdr:nvGrpSpPr>
              <xdr:grpSpPr>
                <a:xfrm>
                  <a:off x="14416603" y="6478479"/>
                  <a:ext cx="2163916" cy="2160427"/>
                  <a:chOff x="14748387" y="6490422"/>
                  <a:chExt cx="2424267" cy="2160427"/>
                </a:xfrm>
              </xdr:grpSpPr>
              <xdr:grpSp>
                <xdr:nvGrpSpPr>
                  <xdr:cNvPr id="547" name="Grupo 237">
                    <a:extLst>
                      <a:ext uri="{FF2B5EF4-FFF2-40B4-BE49-F238E27FC236}">
                        <a16:creationId xmlns:a16="http://schemas.microsoft.com/office/drawing/2014/main" id="{6A44477A-114C-0845-8B9A-8E9B0B95180D}"/>
                      </a:ext>
                    </a:extLst>
                  </xdr:cNvPr>
                  <xdr:cNvGrpSpPr/>
                </xdr:nvGrpSpPr>
                <xdr:grpSpPr>
                  <a:xfrm>
                    <a:off x="14748387" y="6490422"/>
                    <a:ext cx="2424267" cy="2160427"/>
                    <a:chOff x="14748387" y="6490422"/>
                    <a:chExt cx="2424267" cy="2160427"/>
                  </a:xfrm>
                </xdr:grpSpPr>
                <xdr:grpSp>
                  <xdr:nvGrpSpPr>
                    <xdr:cNvPr id="554" name="Grupo 217">
                      <a:extLst>
                        <a:ext uri="{FF2B5EF4-FFF2-40B4-BE49-F238E27FC236}">
                          <a16:creationId xmlns:a16="http://schemas.microsoft.com/office/drawing/2014/main" id="{062FE391-008B-678E-15F5-8FB99C586E8E}"/>
                        </a:ext>
                      </a:extLst>
                    </xdr:cNvPr>
                    <xdr:cNvGrpSpPr/>
                  </xdr:nvGrpSpPr>
                  <xdr:grpSpPr>
                    <a:xfrm>
                      <a:off x="14748387" y="6490422"/>
                      <a:ext cx="2424267" cy="2160427"/>
                      <a:chOff x="2783405" y="10653738"/>
                      <a:chExt cx="1461612" cy="1818714"/>
                    </a:xfrm>
                  </xdr:grpSpPr>
                  <xdr:grpSp>
                    <xdr:nvGrpSpPr>
                      <xdr:cNvPr id="557" name="Grupo 220">
                        <a:extLst>
                          <a:ext uri="{FF2B5EF4-FFF2-40B4-BE49-F238E27FC236}">
                            <a16:creationId xmlns:a16="http://schemas.microsoft.com/office/drawing/2014/main" id="{B0F193BA-3FA9-90E4-4DA9-D8D90E6BD942}"/>
                          </a:ext>
                        </a:extLst>
                      </xdr:cNvPr>
                      <xdr:cNvGrpSpPr/>
                    </xdr:nvGrpSpPr>
                    <xdr:grpSpPr>
                      <a:xfrm>
                        <a:off x="2783405" y="10653738"/>
                        <a:ext cx="1461612" cy="1818714"/>
                        <a:chOff x="2783405" y="10653738"/>
                        <a:chExt cx="1461612" cy="1818714"/>
                      </a:xfrm>
                    </xdr:grpSpPr>
                    <xdr:sp macro="" textlink="">
                      <xdr:nvSpPr>
                        <xdr:cNvPr id="559" name="1 Rectángulo">
                          <a:extLst>
                            <a:ext uri="{FF2B5EF4-FFF2-40B4-BE49-F238E27FC236}">
                              <a16:creationId xmlns:a16="http://schemas.microsoft.com/office/drawing/2014/main" id="{E0A74729-BA6C-BD2F-A557-12C5217B6EDA}"/>
                            </a:ext>
                          </a:extLst>
                        </xdr:cNvPr>
                        <xdr:cNvSpPr/>
                      </xdr:nvSpPr>
                      <xdr:spPr>
                        <a:xfrm>
                          <a:off x="2783405" y="10653738"/>
                          <a:ext cx="1461612" cy="1818714"/>
                        </a:xfrm>
                        <a:prstGeom prst="rect">
                          <a:avLst/>
                        </a:prstGeom>
                        <a:solidFill>
                          <a:schemeClr val="bg1">
                            <a:lumMod val="75000"/>
                          </a:schemeClr>
                        </a:solidFill>
                        <a:ln w="1905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s-CL" sz="900" b="1">
                              <a:solidFill>
                                <a:sysClr val="windowText" lastClr="000000"/>
                              </a:solidFill>
                            </a:rPr>
                            <a:t>MIKWAVE</a:t>
                          </a:r>
                        </a:p>
                        <a:p>
                          <a:pPr algn="ctr"/>
                          <a:r>
                            <a:rPr lang="es-CL" sz="900" b="1">
                              <a:solidFill>
                                <a:sysClr val="windowText" lastClr="000000"/>
                              </a:solidFill>
                            </a:rPr>
                            <a:t>DR-2A2K2D22-F2A</a:t>
                          </a:r>
                        </a:p>
                        <a:p>
                          <a:pPr marL="0" marR="0" indent="0" algn="ctr" defTabSz="914400" eaLnBrk="1" fontAlgn="auto" latinLnBrk="0" hangingPunct="1">
                            <a:lnSpc>
                              <a:spcPct val="100000"/>
                            </a:lnSpc>
                            <a:spcBef>
                              <a:spcPts val="0"/>
                            </a:spcBef>
                            <a:spcAft>
                              <a:spcPts val="0"/>
                            </a:spcAft>
                            <a:buClrTx/>
                            <a:buSzTx/>
                            <a:buFontTx/>
                            <a:buNone/>
                            <a:tabLst/>
                            <a:defRPr/>
                          </a:pPr>
                          <a:r>
                            <a:rPr lang="es-CL" sz="800">
                              <a:solidFill>
                                <a:srgbClr val="008000"/>
                              </a:solidFill>
                              <a:latin typeface="+mn-lt"/>
                              <a:ea typeface="+mn-ea"/>
                              <a:cs typeface="+mn-cs"/>
                            </a:rPr>
                            <a:t>LTE2600MHz</a:t>
                          </a:r>
                        </a:p>
                        <a:p>
                          <a:pPr marL="0" marR="0" indent="0" algn="ctr" defTabSz="914400" eaLnBrk="1" fontAlgn="auto" latinLnBrk="0" hangingPunct="1">
                            <a:lnSpc>
                              <a:spcPct val="100000"/>
                            </a:lnSpc>
                            <a:spcBef>
                              <a:spcPts val="0"/>
                            </a:spcBef>
                            <a:spcAft>
                              <a:spcPts val="0"/>
                            </a:spcAft>
                            <a:buClrTx/>
                            <a:buSzTx/>
                            <a:buFontTx/>
                            <a:buNone/>
                            <a:tabLst/>
                            <a:defRPr/>
                          </a:pPr>
                          <a:r>
                            <a:rPr lang="es-CL" sz="800">
                              <a:solidFill>
                                <a:srgbClr val="008000"/>
                              </a:solidFill>
                              <a:latin typeface="+mn-lt"/>
                              <a:ea typeface="+mn-ea"/>
                              <a:cs typeface="+mn-cs"/>
                            </a:rPr>
                            <a:t>LTE1900MHz</a:t>
                          </a:r>
                        </a:p>
                        <a:p>
                          <a:pPr marL="0" marR="0" indent="0" algn="ctr" defTabSz="914400" eaLnBrk="1" fontAlgn="auto" latinLnBrk="0" hangingPunct="1">
                            <a:lnSpc>
                              <a:spcPct val="100000"/>
                            </a:lnSpc>
                            <a:spcBef>
                              <a:spcPts val="0"/>
                            </a:spcBef>
                            <a:spcAft>
                              <a:spcPts val="0"/>
                            </a:spcAft>
                            <a:buClrTx/>
                            <a:buSzTx/>
                            <a:buFontTx/>
                            <a:buNone/>
                            <a:tabLst/>
                            <a:defRPr/>
                          </a:pPr>
                          <a:r>
                            <a:rPr lang="es-CL" sz="800">
                              <a:solidFill>
                                <a:sysClr val="windowText" lastClr="000000"/>
                              </a:solidFill>
                            </a:rPr>
                            <a:t>PROYECTADO</a:t>
                          </a:r>
                        </a:p>
                      </xdr:txBody>
                    </xdr:sp>
                    <xdr:sp macro="" textlink="">
                      <xdr:nvSpPr>
                        <xdr:cNvPr id="560" name="4 Elipse">
                          <a:extLst>
                            <a:ext uri="{FF2B5EF4-FFF2-40B4-BE49-F238E27FC236}">
                              <a16:creationId xmlns:a16="http://schemas.microsoft.com/office/drawing/2014/main" id="{7F70DF64-2CB3-FC2A-DF4C-3C64791A0741}"/>
                            </a:ext>
                          </a:extLst>
                        </xdr:cNvPr>
                        <xdr:cNvSpPr/>
                      </xdr:nvSpPr>
                      <xdr:spPr>
                        <a:xfrm>
                          <a:off x="2822254" y="11729514"/>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5</a:t>
                          </a:r>
                        </a:p>
                      </xdr:txBody>
                    </xdr:sp>
                    <xdr:sp macro="" textlink="">
                      <xdr:nvSpPr>
                        <xdr:cNvPr id="561" name="5 Elipse">
                          <a:extLst>
                            <a:ext uri="{FF2B5EF4-FFF2-40B4-BE49-F238E27FC236}">
                              <a16:creationId xmlns:a16="http://schemas.microsoft.com/office/drawing/2014/main" id="{7545E764-CB88-C4B2-F91A-2E3F7BE5675C}"/>
                            </a:ext>
                          </a:extLst>
                        </xdr:cNvPr>
                        <xdr:cNvSpPr/>
                      </xdr:nvSpPr>
                      <xdr:spPr>
                        <a:xfrm>
                          <a:off x="4057069" y="11719785"/>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8</a:t>
                          </a:r>
                        </a:p>
                      </xdr:txBody>
                    </xdr:sp>
                    <xdr:sp macro="" textlink="">
                      <xdr:nvSpPr>
                        <xdr:cNvPr id="562" name="6 Elipse">
                          <a:extLst>
                            <a:ext uri="{FF2B5EF4-FFF2-40B4-BE49-F238E27FC236}">
                              <a16:creationId xmlns:a16="http://schemas.microsoft.com/office/drawing/2014/main" id="{6569EDC7-D366-8594-CA8D-4773E9FED30A}"/>
                            </a:ext>
                          </a:extLst>
                        </xdr:cNvPr>
                        <xdr:cNvSpPr/>
                      </xdr:nvSpPr>
                      <xdr:spPr>
                        <a:xfrm>
                          <a:off x="2978899" y="11728857"/>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6</a:t>
                          </a:r>
                        </a:p>
                      </xdr:txBody>
                    </xdr:sp>
                    <xdr:sp macro="" textlink="">
                      <xdr:nvSpPr>
                        <xdr:cNvPr id="563" name="7 Elipse">
                          <a:extLst>
                            <a:ext uri="{FF2B5EF4-FFF2-40B4-BE49-F238E27FC236}">
                              <a16:creationId xmlns:a16="http://schemas.microsoft.com/office/drawing/2014/main" id="{B28CDBBD-3ABB-A7C1-27E9-C58AC39AC9E7}"/>
                            </a:ext>
                          </a:extLst>
                        </xdr:cNvPr>
                        <xdr:cNvSpPr/>
                      </xdr:nvSpPr>
                      <xdr:spPr>
                        <a:xfrm>
                          <a:off x="3372278" y="11725860"/>
                          <a:ext cx="131177" cy="144001"/>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t>2</a:t>
                          </a:r>
                        </a:p>
                      </xdr:txBody>
                    </xdr:sp>
                    <xdr:sp macro="" textlink="">
                      <xdr:nvSpPr>
                        <xdr:cNvPr id="564" name="8 Elipse">
                          <a:extLst>
                            <a:ext uri="{FF2B5EF4-FFF2-40B4-BE49-F238E27FC236}">
                              <a16:creationId xmlns:a16="http://schemas.microsoft.com/office/drawing/2014/main" id="{B5C88EA0-4B4E-485B-7E0C-F18A7B80DD4D}"/>
                            </a:ext>
                          </a:extLst>
                        </xdr:cNvPr>
                        <xdr:cNvSpPr/>
                      </xdr:nvSpPr>
                      <xdr:spPr>
                        <a:xfrm>
                          <a:off x="3900421" y="11725385"/>
                          <a:ext cx="131177" cy="144001"/>
                        </a:xfrm>
                        <a:prstGeom prst="ellipse">
                          <a:avLst/>
                        </a:prstGeom>
                        <a:solidFill>
                          <a:srgbClr val="0070C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7</a:t>
                          </a:r>
                        </a:p>
                      </xdr:txBody>
                    </xdr:sp>
                    <xdr:sp macro="" textlink="">
                      <xdr:nvSpPr>
                        <xdr:cNvPr id="565" name="9 Elipse">
                          <a:extLst>
                            <a:ext uri="{FF2B5EF4-FFF2-40B4-BE49-F238E27FC236}">
                              <a16:creationId xmlns:a16="http://schemas.microsoft.com/office/drawing/2014/main" id="{7B5005EF-728B-7267-983D-0D9FAACD03B5}"/>
                            </a:ext>
                          </a:extLst>
                        </xdr:cNvPr>
                        <xdr:cNvSpPr/>
                      </xdr:nvSpPr>
                      <xdr:spPr>
                        <a:xfrm>
                          <a:off x="3196133" y="11729740"/>
                          <a:ext cx="131177" cy="144001"/>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1</a:t>
                          </a:r>
                        </a:p>
                      </xdr:txBody>
                    </xdr:sp>
                    <xdr:sp macro="" textlink="">
                      <xdr:nvSpPr>
                        <xdr:cNvPr id="566" name="5 Elipse">
                          <a:extLst>
                            <a:ext uri="{FF2B5EF4-FFF2-40B4-BE49-F238E27FC236}">
                              <a16:creationId xmlns:a16="http://schemas.microsoft.com/office/drawing/2014/main" id="{CA76F8D2-633E-A7FF-630A-B70C3A3D2936}"/>
                            </a:ext>
                          </a:extLst>
                        </xdr:cNvPr>
                        <xdr:cNvSpPr/>
                      </xdr:nvSpPr>
                      <xdr:spPr>
                        <a:xfrm>
                          <a:off x="2844221" y="12089675"/>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solidFill>
                                <a:sysClr val="windowText" lastClr="000000"/>
                              </a:solidFill>
                            </a:rPr>
                            <a:t>9</a:t>
                          </a:r>
                        </a:p>
                      </xdr:txBody>
                    </xdr:sp>
                    <xdr:sp macro="" textlink="">
                      <xdr:nvSpPr>
                        <xdr:cNvPr id="567" name="6 Elipse">
                          <a:extLst>
                            <a:ext uri="{FF2B5EF4-FFF2-40B4-BE49-F238E27FC236}">
                              <a16:creationId xmlns:a16="http://schemas.microsoft.com/office/drawing/2014/main" id="{C19EBFE9-3E0F-5418-E0C1-C646A91D2321}"/>
                            </a:ext>
                          </a:extLst>
                        </xdr:cNvPr>
                        <xdr:cNvSpPr/>
                      </xdr:nvSpPr>
                      <xdr:spPr>
                        <a:xfrm>
                          <a:off x="4072684" y="12088634"/>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endParaRPr lang="es-CL" sz="700">
                            <a:solidFill>
                              <a:sysClr val="windowText" lastClr="000000"/>
                            </a:solidFill>
                          </a:endParaRPr>
                        </a:p>
                      </xdr:txBody>
                    </xdr:sp>
                    <xdr:sp macro="" textlink="">
                      <xdr:nvSpPr>
                        <xdr:cNvPr id="568" name="8 Elipse">
                          <a:extLst>
                            <a:ext uri="{FF2B5EF4-FFF2-40B4-BE49-F238E27FC236}">
                              <a16:creationId xmlns:a16="http://schemas.microsoft.com/office/drawing/2014/main" id="{A7FF36AD-3BDD-1A63-A86E-6A1D8C0A85BC}"/>
                            </a:ext>
                          </a:extLst>
                        </xdr:cNvPr>
                        <xdr:cNvSpPr/>
                      </xdr:nvSpPr>
                      <xdr:spPr>
                        <a:xfrm>
                          <a:off x="3019135" y="12086877"/>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300">
                            <a:solidFill>
                              <a:sysClr val="windowText" lastClr="000000"/>
                            </a:solidFill>
                          </a:endParaRPr>
                        </a:p>
                      </xdr:txBody>
                    </xdr:sp>
                    <xdr:sp macro="" textlink="">
                      <xdr:nvSpPr>
                        <xdr:cNvPr id="569" name="Hexágono 232">
                          <a:extLst>
                            <a:ext uri="{FF2B5EF4-FFF2-40B4-BE49-F238E27FC236}">
                              <a16:creationId xmlns:a16="http://schemas.microsoft.com/office/drawing/2014/main" id="{048A3ECD-58A8-CE8F-5928-B50D2CABF5A0}"/>
                            </a:ext>
                          </a:extLst>
                        </xdr:cNvPr>
                        <xdr:cNvSpPr/>
                      </xdr:nvSpPr>
                      <xdr:spPr>
                        <a:xfrm>
                          <a:off x="3224133" y="12143997"/>
                          <a:ext cx="621585" cy="161112"/>
                        </a:xfrm>
                        <a:prstGeom prst="hexagon">
                          <a:avLst/>
                        </a:prstGeom>
                        <a:solidFill>
                          <a:schemeClr val="bg1"/>
                        </a:solidFill>
                        <a:ln>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419" sz="1100"/>
                        </a:p>
                      </xdr:txBody>
                    </xdr:sp>
                    <xdr:sp macro="" textlink="">
                      <xdr:nvSpPr>
                        <xdr:cNvPr id="570" name="8 Elipse">
                          <a:extLst>
                            <a:ext uri="{FF2B5EF4-FFF2-40B4-BE49-F238E27FC236}">
                              <a16:creationId xmlns:a16="http://schemas.microsoft.com/office/drawing/2014/main" id="{CDE00EFA-64A0-3144-6331-83E8CEEABDD5}"/>
                            </a:ext>
                          </a:extLst>
                        </xdr:cNvPr>
                        <xdr:cNvSpPr/>
                      </xdr:nvSpPr>
                      <xdr:spPr>
                        <a:xfrm>
                          <a:off x="3865864" y="12088373"/>
                          <a:ext cx="131177" cy="144000"/>
                        </a:xfrm>
                        <a:prstGeom prst="ellipse">
                          <a:avLst/>
                        </a:prstGeom>
                        <a:solidFill>
                          <a:srgbClr val="FFFF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s-CL" sz="800">
                            <a:solidFill>
                              <a:sysClr val="windowText" lastClr="000000"/>
                            </a:solidFill>
                          </a:endParaRPr>
                        </a:p>
                      </xdr:txBody>
                    </xdr:sp>
                  </xdr:grpSp>
                  <xdr:sp macro="" textlink="">
                    <xdr:nvSpPr>
                      <xdr:cNvPr id="558" name="CuadroTexto 221">
                        <a:extLst>
                          <a:ext uri="{FF2B5EF4-FFF2-40B4-BE49-F238E27FC236}">
                            <a16:creationId xmlns:a16="http://schemas.microsoft.com/office/drawing/2014/main" id="{D514F564-F933-FE08-9815-4DEEDC486E89}"/>
                          </a:ext>
                        </a:extLst>
                      </xdr:cNvPr>
                      <xdr:cNvSpPr txBox="1"/>
                    </xdr:nvSpPr>
                    <xdr:spPr>
                      <a:xfrm>
                        <a:off x="3465575" y="12162588"/>
                        <a:ext cx="159249" cy="1053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s-419" sz="800"/>
                          <a:t>RET</a:t>
                        </a:r>
                      </a:p>
                    </xdr:txBody>
                  </xdr:sp>
                </xdr:grpSp>
                <xdr:sp macro="" textlink="">
                  <xdr:nvSpPr>
                    <xdr:cNvPr id="555" name="7 Elipse">
                      <a:extLst>
                        <a:ext uri="{FF2B5EF4-FFF2-40B4-BE49-F238E27FC236}">
                          <a16:creationId xmlns:a16="http://schemas.microsoft.com/office/drawing/2014/main" id="{F7BA0249-FCA2-9741-C484-8E0AA7575BE8}"/>
                        </a:ext>
                      </a:extLst>
                    </xdr:cNvPr>
                    <xdr:cNvSpPr/>
                  </xdr:nvSpPr>
                  <xdr:spPr>
                    <a:xfrm>
                      <a:off x="16324916" y="7767483"/>
                      <a:ext cx="201580" cy="171057"/>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1100"/>
                        <a:t>4</a:t>
                      </a:r>
                    </a:p>
                  </xdr:txBody>
                </xdr:sp>
                <xdr:sp macro="" textlink="">
                  <xdr:nvSpPr>
                    <xdr:cNvPr id="556" name="9 Elipse">
                      <a:extLst>
                        <a:ext uri="{FF2B5EF4-FFF2-40B4-BE49-F238E27FC236}">
                          <a16:creationId xmlns:a16="http://schemas.microsoft.com/office/drawing/2014/main" id="{326DF6E7-1EBF-EF9B-7FBB-4268E03518D9}"/>
                        </a:ext>
                      </a:extLst>
                    </xdr:cNvPr>
                    <xdr:cNvSpPr/>
                  </xdr:nvSpPr>
                  <xdr:spPr>
                    <a:xfrm>
                      <a:off x="16054234" y="7772092"/>
                      <a:ext cx="201580" cy="171057"/>
                    </a:xfrm>
                    <a:prstGeom prst="ellipse">
                      <a:avLst/>
                    </a:prstGeom>
                    <a:solidFill>
                      <a:srgbClr val="FF0000"/>
                    </a:solidFill>
                    <a:ln w="19050">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800"/>
                        <a:t>3</a:t>
                      </a:r>
                    </a:p>
                  </xdr:txBody>
                </xdr:sp>
              </xdr:grpSp>
              <xdr:sp macro="" textlink="">
                <xdr:nvSpPr>
                  <xdr:cNvPr id="548" name="CuadroTexto 238">
                    <a:extLst>
                      <a:ext uri="{FF2B5EF4-FFF2-40B4-BE49-F238E27FC236}">
                        <a16:creationId xmlns:a16="http://schemas.microsoft.com/office/drawing/2014/main" id="{650E49FC-F0D1-FF89-50D5-4B4CD55DD797}"/>
                      </a:ext>
                    </a:extLst>
                  </xdr:cNvPr>
                  <xdr:cNvSpPr txBox="1"/>
                </xdr:nvSpPr>
                <xdr:spPr>
                  <a:xfrm>
                    <a:off x="14938886" y="7893459"/>
                    <a:ext cx="270608"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B1</a:t>
                    </a:r>
                  </a:p>
                </xdr:txBody>
              </xdr:sp>
              <xdr:sp macro="" textlink="">
                <xdr:nvSpPr>
                  <xdr:cNvPr id="549" name="CuadroTexto 239">
                    <a:extLst>
                      <a:ext uri="{FF2B5EF4-FFF2-40B4-BE49-F238E27FC236}">
                        <a16:creationId xmlns:a16="http://schemas.microsoft.com/office/drawing/2014/main" id="{9A7CF1A7-F741-5F39-8DEF-F2853072E5D9}"/>
                      </a:ext>
                    </a:extLst>
                  </xdr:cNvPr>
                  <xdr:cNvSpPr txBox="1"/>
                </xdr:nvSpPr>
                <xdr:spPr>
                  <a:xfrm>
                    <a:off x="16727129" y="7896532"/>
                    <a:ext cx="265762"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B2</a:t>
                    </a:r>
                  </a:p>
                </xdr:txBody>
              </xdr:sp>
              <xdr:sp macro="" textlink="">
                <xdr:nvSpPr>
                  <xdr:cNvPr id="550" name="CuadroTexto 240">
                    <a:extLst>
                      <a:ext uri="{FF2B5EF4-FFF2-40B4-BE49-F238E27FC236}">
                        <a16:creationId xmlns:a16="http://schemas.microsoft.com/office/drawing/2014/main" id="{A9FF1BF0-B69E-4F65-BB19-D58296786184}"/>
                      </a:ext>
                    </a:extLst>
                  </xdr:cNvPr>
                  <xdr:cNvSpPr txBox="1"/>
                </xdr:nvSpPr>
                <xdr:spPr>
                  <a:xfrm>
                    <a:off x="14965311" y="8076587"/>
                    <a:ext cx="288566"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Y1</a:t>
                    </a:r>
                  </a:p>
                </xdr:txBody>
              </xdr:sp>
              <xdr:sp macro="" textlink="">
                <xdr:nvSpPr>
                  <xdr:cNvPr id="551" name="CuadroTexto 241">
                    <a:extLst>
                      <a:ext uri="{FF2B5EF4-FFF2-40B4-BE49-F238E27FC236}">
                        <a16:creationId xmlns:a16="http://schemas.microsoft.com/office/drawing/2014/main" id="{CACC4BF4-DC00-94FF-AE5F-4168870C5890}"/>
                      </a:ext>
                    </a:extLst>
                  </xdr:cNvPr>
                  <xdr:cNvSpPr txBox="1"/>
                </xdr:nvSpPr>
                <xdr:spPr>
                  <a:xfrm>
                    <a:off x="16718526" y="8075358"/>
                    <a:ext cx="262261"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Y2</a:t>
                    </a:r>
                  </a:p>
                </xdr:txBody>
              </xdr:sp>
              <xdr:sp macro="" textlink="">
                <xdr:nvSpPr>
                  <xdr:cNvPr id="552" name="CuadroTexto 242">
                    <a:extLst>
                      <a:ext uri="{FF2B5EF4-FFF2-40B4-BE49-F238E27FC236}">
                        <a16:creationId xmlns:a16="http://schemas.microsoft.com/office/drawing/2014/main" id="{0D5EBDF9-A15E-CDA6-13EC-5978AEAC1BC7}"/>
                      </a:ext>
                    </a:extLst>
                  </xdr:cNvPr>
                  <xdr:cNvSpPr txBox="1"/>
                </xdr:nvSpPr>
                <xdr:spPr>
                  <a:xfrm>
                    <a:off x="16170378" y="7892845"/>
                    <a:ext cx="269740"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R2</a:t>
                    </a:r>
                  </a:p>
                </xdr:txBody>
              </xdr:sp>
              <xdr:sp macro="" textlink="">
                <xdr:nvSpPr>
                  <xdr:cNvPr id="553" name="CuadroTexto 243">
                    <a:extLst>
                      <a:ext uri="{FF2B5EF4-FFF2-40B4-BE49-F238E27FC236}">
                        <a16:creationId xmlns:a16="http://schemas.microsoft.com/office/drawing/2014/main" id="{903B52DE-1DCE-ADD9-2B0C-121B9C69D9FF}"/>
                      </a:ext>
                    </a:extLst>
                  </xdr:cNvPr>
                  <xdr:cNvSpPr txBox="1"/>
                </xdr:nvSpPr>
                <xdr:spPr>
                  <a:xfrm>
                    <a:off x="15566923" y="7897761"/>
                    <a:ext cx="267970" cy="1549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s-CL" sz="400"/>
                      <a:t>R1</a:t>
                    </a:r>
                  </a:p>
                </xdr:txBody>
              </xdr:sp>
            </xdr:grpSp>
            <xdr:sp macro="" textlink="">
              <xdr:nvSpPr>
                <xdr:cNvPr id="546" name="CuadroTexto 247">
                  <a:extLst>
                    <a:ext uri="{FF2B5EF4-FFF2-40B4-BE49-F238E27FC236}">
                      <a16:creationId xmlns:a16="http://schemas.microsoft.com/office/drawing/2014/main" id="{FAFF371F-FE49-1709-4662-60C3215D436B}"/>
                    </a:ext>
                  </a:extLst>
                </xdr:cNvPr>
                <xdr:cNvSpPr txBox="1"/>
              </xdr:nvSpPr>
              <xdr:spPr>
                <a:xfrm>
                  <a:off x="14748103" y="8227560"/>
                  <a:ext cx="235031" cy="835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s-CL" sz="400" b="1"/>
                    <a:t>10</a:t>
                  </a:r>
                </a:p>
              </xdr:txBody>
            </xdr:sp>
          </xdr:grpSp>
          <xdr:sp macro="" textlink="">
            <xdr:nvSpPr>
              <xdr:cNvPr id="544" name="CuadroTexto 248">
                <a:extLst>
                  <a:ext uri="{FF2B5EF4-FFF2-40B4-BE49-F238E27FC236}">
                    <a16:creationId xmlns:a16="http://schemas.microsoft.com/office/drawing/2014/main" id="{F89107E9-6C82-8429-C73E-8169D2F384FC}"/>
                  </a:ext>
                </a:extLst>
              </xdr:cNvPr>
              <xdr:cNvSpPr txBox="1"/>
            </xdr:nvSpPr>
            <xdr:spPr>
              <a:xfrm>
                <a:off x="16009143" y="8217693"/>
                <a:ext cx="236392" cy="835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s-CL" sz="400" b="1"/>
                  <a:t>11</a:t>
                </a:r>
              </a:p>
            </xdr:txBody>
          </xdr:sp>
        </xdr:grpSp>
        <xdr:sp macro="" textlink="">
          <xdr:nvSpPr>
            <xdr:cNvPr id="542" name="CuadroTexto 249">
              <a:extLst>
                <a:ext uri="{FF2B5EF4-FFF2-40B4-BE49-F238E27FC236}">
                  <a16:creationId xmlns:a16="http://schemas.microsoft.com/office/drawing/2014/main" id="{B9662F02-751E-0E2D-5714-6FAAA12F23E7}"/>
                </a:ext>
              </a:extLst>
            </xdr:cNvPr>
            <xdr:cNvSpPr txBox="1"/>
          </xdr:nvSpPr>
          <xdr:spPr>
            <a:xfrm>
              <a:off x="16309182" y="8217694"/>
              <a:ext cx="236392" cy="835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s-CL" sz="400" b="1"/>
                <a:t>12</a:t>
              </a:r>
            </a:p>
          </xdr:txBody>
        </xdr:sp>
      </xdr:grpSp>
      <xdr:grpSp>
        <xdr:nvGrpSpPr>
          <xdr:cNvPr id="499" name="Grupo 498">
            <a:extLst>
              <a:ext uri="{FF2B5EF4-FFF2-40B4-BE49-F238E27FC236}">
                <a16:creationId xmlns:a16="http://schemas.microsoft.com/office/drawing/2014/main" id="{13A892C6-470D-8804-5CC4-147341B9AB9C}"/>
              </a:ext>
            </a:extLst>
          </xdr:cNvPr>
          <xdr:cNvGrpSpPr/>
        </xdr:nvGrpSpPr>
        <xdr:grpSpPr>
          <a:xfrm>
            <a:off x="1209933" y="1423973"/>
            <a:ext cx="4257814" cy="3318740"/>
            <a:chOff x="1209933" y="1423973"/>
            <a:chExt cx="4257814" cy="3326360"/>
          </a:xfrm>
        </xdr:grpSpPr>
        <xdr:cxnSp macro="">
          <xdr:nvCxnSpPr>
            <xdr:cNvPr id="527" name="Conector recto 652">
              <a:extLst>
                <a:ext uri="{FF2B5EF4-FFF2-40B4-BE49-F238E27FC236}">
                  <a16:creationId xmlns:a16="http://schemas.microsoft.com/office/drawing/2014/main" id="{2687617C-E11A-755C-A6A1-2FC6A9F06DEA}"/>
                </a:ext>
              </a:extLst>
            </xdr:cNvPr>
            <xdr:cNvCxnSpPr>
              <a:cxnSpLocks/>
              <a:stCxn id="509" idx="0"/>
              <a:endCxn id="560" idx="2"/>
            </xdr:cNvCxnSpPr>
          </xdr:nvCxnSpPr>
          <xdr:spPr bwMode="auto">
            <a:xfrm rot="5400000" flipH="1" flipV="1">
              <a:off x="1274710" y="2443424"/>
              <a:ext cx="1264327" cy="1010292"/>
            </a:xfrm>
            <a:prstGeom prst="bentConnector2">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528" name="Conector recto 652">
              <a:extLst>
                <a:ext uri="{FF2B5EF4-FFF2-40B4-BE49-F238E27FC236}">
                  <a16:creationId xmlns:a16="http://schemas.microsoft.com/office/drawing/2014/main" id="{4D5A0E7A-990F-9862-1490-DA33D5116F29}"/>
                </a:ext>
              </a:extLst>
            </xdr:cNvPr>
            <xdr:cNvCxnSpPr>
              <a:cxnSpLocks/>
              <a:stCxn id="526" idx="4"/>
              <a:endCxn id="515" idx="4"/>
            </xdr:cNvCxnSpPr>
          </xdr:nvCxnSpPr>
          <xdr:spPr bwMode="auto">
            <a:xfrm rot="5400000" flipH="1">
              <a:off x="2897272" y="3036761"/>
              <a:ext cx="32702" cy="2533128"/>
            </a:xfrm>
            <a:prstGeom prst="bentConnector3">
              <a:avLst>
                <a:gd name="adj1" fmla="val -952315"/>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529" name="41 CuadroTexto">
              <a:extLst>
                <a:ext uri="{FF2B5EF4-FFF2-40B4-BE49-F238E27FC236}">
                  <a16:creationId xmlns:a16="http://schemas.microsoft.com/office/drawing/2014/main" id="{A07ADEE3-57AD-7306-0007-95FB37CE3BBD}"/>
                </a:ext>
              </a:extLst>
            </xdr:cNvPr>
            <xdr:cNvSpPr txBox="1"/>
          </xdr:nvSpPr>
          <xdr:spPr>
            <a:xfrm>
              <a:off x="2011869" y="4267462"/>
              <a:ext cx="1076072" cy="482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800" b="0">
                  <a:solidFill>
                    <a:srgbClr val="008000"/>
                  </a:solidFill>
                </a:rPr>
                <a:t>1x F.O L= 10M</a:t>
              </a:r>
            </a:p>
            <a:p>
              <a:pPr algn="r"/>
              <a:r>
                <a:rPr lang="es-CL" sz="800" b="0">
                  <a:solidFill>
                    <a:srgbClr val="008000"/>
                  </a:solidFill>
                </a:rPr>
                <a:t>PROYECTADA</a:t>
              </a:r>
            </a:p>
          </xdr:txBody>
        </xdr:sp>
        <xdr:cxnSp macro="">
          <xdr:nvCxnSpPr>
            <xdr:cNvPr id="530" name="Conector recto 652">
              <a:extLst>
                <a:ext uri="{FF2B5EF4-FFF2-40B4-BE49-F238E27FC236}">
                  <a16:creationId xmlns:a16="http://schemas.microsoft.com/office/drawing/2014/main" id="{27E20207-7931-6A33-8FA4-B571E3701A67}"/>
                </a:ext>
              </a:extLst>
            </xdr:cNvPr>
            <xdr:cNvCxnSpPr>
              <a:cxnSpLocks/>
              <a:stCxn id="513" idx="0"/>
              <a:endCxn id="562" idx="0"/>
            </xdr:cNvCxnSpPr>
          </xdr:nvCxnSpPr>
          <xdr:spPr bwMode="auto">
            <a:xfrm rot="5400000" flipH="1" flipV="1">
              <a:off x="1519955" y="2350757"/>
              <a:ext cx="1348139" cy="1110774"/>
            </a:xfrm>
            <a:prstGeom prst="bentConnector3">
              <a:avLst>
                <a:gd name="adj1" fmla="val 107679"/>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531" name="Conector recto 652">
              <a:extLst>
                <a:ext uri="{FF2B5EF4-FFF2-40B4-BE49-F238E27FC236}">
                  <a16:creationId xmlns:a16="http://schemas.microsoft.com/office/drawing/2014/main" id="{D1ED7B52-FCFF-948A-7796-686E4F42978C}"/>
                </a:ext>
              </a:extLst>
            </xdr:cNvPr>
            <xdr:cNvCxnSpPr>
              <a:cxnSpLocks/>
              <a:stCxn id="514" idx="0"/>
              <a:endCxn id="564" idx="0"/>
            </xdr:cNvCxnSpPr>
          </xdr:nvCxnSpPr>
          <xdr:spPr bwMode="auto">
            <a:xfrm rot="5400000" flipH="1" flipV="1">
              <a:off x="2325844" y="1751263"/>
              <a:ext cx="1353784" cy="2307530"/>
            </a:xfrm>
            <a:prstGeom prst="bentConnector3">
              <a:avLst>
                <a:gd name="adj1" fmla="val 116803"/>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532" name="Conector recto 652">
              <a:extLst>
                <a:ext uri="{FF2B5EF4-FFF2-40B4-BE49-F238E27FC236}">
                  <a16:creationId xmlns:a16="http://schemas.microsoft.com/office/drawing/2014/main" id="{9A274795-8008-5FC9-3AB2-339ADDC2123A}"/>
                </a:ext>
              </a:extLst>
            </xdr:cNvPr>
            <xdr:cNvCxnSpPr>
              <a:cxnSpLocks/>
              <a:stCxn id="508" idx="0"/>
              <a:endCxn id="561" idx="0"/>
            </xdr:cNvCxnSpPr>
          </xdr:nvCxnSpPr>
          <xdr:spPr bwMode="auto">
            <a:xfrm rot="5400000" flipH="1" flipV="1">
              <a:off x="2536445" y="1734046"/>
              <a:ext cx="1363673" cy="2335337"/>
            </a:xfrm>
            <a:prstGeom prst="bentConnector3">
              <a:avLst>
                <a:gd name="adj1" fmla="val 127398"/>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533" name="Conector recto 652">
              <a:extLst>
                <a:ext uri="{FF2B5EF4-FFF2-40B4-BE49-F238E27FC236}">
                  <a16:creationId xmlns:a16="http://schemas.microsoft.com/office/drawing/2014/main" id="{5AFE5504-1EBC-BD34-835A-24A593C24060}"/>
                </a:ext>
              </a:extLst>
            </xdr:cNvPr>
            <xdr:cNvCxnSpPr>
              <a:cxnSpLocks/>
              <a:stCxn id="519" idx="0"/>
              <a:endCxn id="566" idx="4"/>
            </xdr:cNvCxnSpPr>
          </xdr:nvCxnSpPr>
          <xdr:spPr bwMode="auto">
            <a:xfrm rot="16200000" flipV="1">
              <a:off x="2762502" y="2594875"/>
              <a:ext cx="776932" cy="1202410"/>
            </a:xfrm>
            <a:prstGeom prst="bentConnector3">
              <a:avLst>
                <a:gd name="adj1" fmla="val 3217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534" name="Conector recto 652">
              <a:extLst>
                <a:ext uri="{FF2B5EF4-FFF2-40B4-BE49-F238E27FC236}">
                  <a16:creationId xmlns:a16="http://schemas.microsoft.com/office/drawing/2014/main" id="{E748B610-C6FB-0D7F-40F9-EDB0FA6DB074}"/>
                </a:ext>
              </a:extLst>
            </xdr:cNvPr>
            <xdr:cNvCxnSpPr>
              <a:cxnSpLocks/>
              <a:stCxn id="523" idx="0"/>
              <a:endCxn id="568" idx="4"/>
            </xdr:cNvCxnSpPr>
          </xdr:nvCxnSpPr>
          <xdr:spPr bwMode="auto">
            <a:xfrm rot="16200000" flipV="1">
              <a:off x="3005943" y="2605648"/>
              <a:ext cx="779569" cy="1177154"/>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535" name="Conector recto 652">
              <a:extLst>
                <a:ext uri="{FF2B5EF4-FFF2-40B4-BE49-F238E27FC236}">
                  <a16:creationId xmlns:a16="http://schemas.microsoft.com/office/drawing/2014/main" id="{E66A2B48-7AC2-2F23-E1C4-4AAFE475304F}"/>
                </a:ext>
              </a:extLst>
            </xdr:cNvPr>
            <xdr:cNvCxnSpPr>
              <a:cxnSpLocks/>
              <a:stCxn id="524" idx="0"/>
              <a:endCxn id="570" idx="4"/>
            </xdr:cNvCxnSpPr>
          </xdr:nvCxnSpPr>
          <xdr:spPr bwMode="auto">
            <a:xfrm rot="16200000" flipV="1">
              <a:off x="3759050" y="3146917"/>
              <a:ext cx="779636" cy="98075"/>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536" name="Conector recto 652">
              <a:extLst>
                <a:ext uri="{FF2B5EF4-FFF2-40B4-BE49-F238E27FC236}">
                  <a16:creationId xmlns:a16="http://schemas.microsoft.com/office/drawing/2014/main" id="{A042BCCB-9179-DDAB-942E-F2569D20C5FF}"/>
                </a:ext>
              </a:extLst>
            </xdr:cNvPr>
            <xdr:cNvCxnSpPr>
              <a:cxnSpLocks/>
              <a:stCxn id="518" idx="0"/>
              <a:endCxn id="567" idx="4"/>
            </xdr:cNvCxnSpPr>
          </xdr:nvCxnSpPr>
          <xdr:spPr bwMode="auto">
            <a:xfrm rot="5400000" flipH="1" flipV="1">
              <a:off x="4013017" y="3186831"/>
              <a:ext cx="782931" cy="22137"/>
            </a:xfrm>
            <a:prstGeom prst="bentConnector3">
              <a:avLst>
                <a:gd name="adj1" fmla="val 50000"/>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537" name="41 CuadroTexto">
              <a:extLst>
                <a:ext uri="{FF2B5EF4-FFF2-40B4-BE49-F238E27FC236}">
                  <a16:creationId xmlns:a16="http://schemas.microsoft.com/office/drawing/2014/main" id="{89627A63-FD31-0053-32B0-1CC7B028F4DA}"/>
                </a:ext>
              </a:extLst>
            </xdr:cNvPr>
            <xdr:cNvSpPr txBox="1"/>
          </xdr:nvSpPr>
          <xdr:spPr>
            <a:xfrm rot="16200000">
              <a:off x="2677348" y="3669698"/>
              <a:ext cx="1213894" cy="393105"/>
            </a:xfrm>
            <a:prstGeom prst="rect">
              <a:avLst/>
            </a:prstGeom>
            <a:noFill/>
            <a:ln w="9525" cmpd="sng">
              <a:noFill/>
            </a:ln>
            <a:effectLst/>
          </xdr:spPr>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1" i="0" u="none" strike="noStrike" kern="0" cap="none" spc="0" normalizeH="0" baseline="0" noProof="0">
                  <a:ln>
                    <a:noFill/>
                  </a:ln>
                  <a:solidFill>
                    <a:srgbClr val="008000"/>
                  </a:solidFill>
                  <a:effectLst/>
                  <a:uLnTx/>
                  <a:uFillTx/>
                  <a:latin typeface="Calibri"/>
                  <a:ea typeface="+mn-ea"/>
                  <a:cs typeface="+mn-cs"/>
                </a:rPr>
                <a:t>CABLE CONTROL RETU</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800" b="1" i="0" u="none" strike="noStrike" kern="0" cap="none" spc="0" normalizeH="0" baseline="0" noProof="0">
                  <a:ln>
                    <a:noFill/>
                  </a:ln>
                  <a:solidFill>
                    <a:srgbClr val="008000"/>
                  </a:solidFill>
                  <a:effectLst/>
                  <a:uLnTx/>
                  <a:uFillTx/>
                  <a:latin typeface="Calibri"/>
                  <a:ea typeface="+mn-ea"/>
                  <a:cs typeface="+mn-cs"/>
                </a:rPr>
                <a:t>PROYECTADA L=5m</a:t>
              </a:r>
            </a:p>
          </xdr:txBody>
        </xdr:sp>
        <xdr:cxnSp macro="">
          <xdr:nvCxnSpPr>
            <xdr:cNvPr id="538" name="Conector angular 123">
              <a:extLst>
                <a:ext uri="{FF2B5EF4-FFF2-40B4-BE49-F238E27FC236}">
                  <a16:creationId xmlns:a16="http://schemas.microsoft.com/office/drawing/2014/main" id="{53E01DC0-AFE2-00DF-269B-241E168AD25E}"/>
                </a:ext>
              </a:extLst>
            </xdr:cNvPr>
            <xdr:cNvCxnSpPr>
              <a:cxnSpLocks/>
              <a:stCxn id="521" idx="1"/>
            </xdr:cNvCxnSpPr>
          </xdr:nvCxnSpPr>
          <xdr:spPr>
            <a:xfrm rot="10800000">
              <a:off x="3453848" y="2885521"/>
              <a:ext cx="267168" cy="1375650"/>
            </a:xfrm>
            <a:prstGeom prst="bentConnector2">
              <a:avLst/>
            </a:prstGeom>
            <a:ln w="19050">
              <a:solidFill>
                <a:srgbClr val="008000"/>
              </a:solidFill>
              <a:prstDash val="sysDot"/>
            </a:ln>
          </xdr:spPr>
          <xdr:style>
            <a:lnRef idx="1">
              <a:schemeClr val="accent1"/>
            </a:lnRef>
            <a:fillRef idx="0">
              <a:schemeClr val="accent1"/>
            </a:fillRef>
            <a:effectRef idx="0">
              <a:schemeClr val="accent1"/>
            </a:effectRef>
            <a:fontRef idx="minor">
              <a:schemeClr val="tx1"/>
            </a:fontRef>
          </xdr:style>
        </xdr:cxnSp>
        <xdr:sp macro="" textlink="">
          <xdr:nvSpPr>
            <xdr:cNvPr id="539" name="41 CuadroTexto">
              <a:extLst>
                <a:ext uri="{FF2B5EF4-FFF2-40B4-BE49-F238E27FC236}">
                  <a16:creationId xmlns:a16="http://schemas.microsoft.com/office/drawing/2014/main" id="{4F6D732D-15D4-9101-F14D-E44074D2B018}"/>
                </a:ext>
              </a:extLst>
            </xdr:cNvPr>
            <xdr:cNvSpPr txBox="1"/>
          </xdr:nvSpPr>
          <xdr:spPr>
            <a:xfrm>
              <a:off x="1209933" y="1423973"/>
              <a:ext cx="1088150" cy="4753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800" b="1">
                  <a:solidFill>
                    <a:srgbClr val="008000"/>
                  </a:solidFill>
                </a:rPr>
                <a:t>4 JUMPER 1/2" L=5M</a:t>
              </a:r>
            </a:p>
            <a:p>
              <a:pPr algn="r"/>
              <a:r>
                <a:rPr lang="es-CL" sz="800" b="1">
                  <a:solidFill>
                    <a:srgbClr val="008000"/>
                  </a:solidFill>
                </a:rPr>
                <a:t>PROYECTADOS</a:t>
              </a:r>
            </a:p>
          </xdr:txBody>
        </xdr:sp>
        <xdr:sp macro="" textlink="">
          <xdr:nvSpPr>
            <xdr:cNvPr id="540" name="41 CuadroTexto">
              <a:extLst>
                <a:ext uri="{FF2B5EF4-FFF2-40B4-BE49-F238E27FC236}">
                  <a16:creationId xmlns:a16="http://schemas.microsoft.com/office/drawing/2014/main" id="{B4DE9496-AAB9-FC6A-41E6-137B596DB1B2}"/>
                </a:ext>
              </a:extLst>
            </xdr:cNvPr>
            <xdr:cNvSpPr txBox="1"/>
          </xdr:nvSpPr>
          <xdr:spPr>
            <a:xfrm>
              <a:off x="4371978" y="3132726"/>
              <a:ext cx="1095769" cy="4763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s-CL" sz="800" b="1">
                  <a:solidFill>
                    <a:srgbClr val="008000"/>
                  </a:solidFill>
                </a:rPr>
                <a:t>4 JUMPER 1/2" L=5M</a:t>
              </a:r>
            </a:p>
            <a:p>
              <a:pPr algn="l"/>
              <a:r>
                <a:rPr lang="es-CL" sz="800" b="1">
                  <a:solidFill>
                    <a:srgbClr val="008000"/>
                  </a:solidFill>
                </a:rPr>
                <a:t>PROYECTADOS</a:t>
              </a:r>
            </a:p>
          </xdr:txBody>
        </xdr:sp>
      </xdr:grpSp>
      <xdr:grpSp>
        <xdr:nvGrpSpPr>
          <xdr:cNvPr id="500" name="Grupo 499">
            <a:extLst>
              <a:ext uri="{FF2B5EF4-FFF2-40B4-BE49-F238E27FC236}">
                <a16:creationId xmlns:a16="http://schemas.microsoft.com/office/drawing/2014/main" id="{7234C75C-46C8-8FB9-2E02-1732474BB3D8}"/>
              </a:ext>
            </a:extLst>
          </xdr:cNvPr>
          <xdr:cNvGrpSpPr/>
        </xdr:nvGrpSpPr>
        <xdr:grpSpPr>
          <a:xfrm>
            <a:off x="1156212" y="3573653"/>
            <a:ext cx="3783061" cy="1402615"/>
            <a:chOff x="1160022" y="3573653"/>
            <a:chExt cx="3775441" cy="1402615"/>
          </a:xfrm>
        </xdr:grpSpPr>
        <xdr:grpSp>
          <xdr:nvGrpSpPr>
            <xdr:cNvPr id="501" name="Grupo 223">
              <a:extLst>
                <a:ext uri="{FF2B5EF4-FFF2-40B4-BE49-F238E27FC236}">
                  <a16:creationId xmlns:a16="http://schemas.microsoft.com/office/drawing/2014/main" id="{9D038B0D-3ED6-B671-6BEA-E2D177ED83B3}"/>
                </a:ext>
              </a:extLst>
            </xdr:cNvPr>
            <xdr:cNvGrpSpPr/>
          </xdr:nvGrpSpPr>
          <xdr:grpSpPr>
            <a:xfrm>
              <a:off x="3662812" y="3577463"/>
              <a:ext cx="840848" cy="769848"/>
              <a:chOff x="2957361" y="9977637"/>
              <a:chExt cx="853263" cy="767752"/>
            </a:xfrm>
          </xdr:grpSpPr>
          <xdr:grpSp>
            <xdr:nvGrpSpPr>
              <xdr:cNvPr id="517" name="Grupo 224">
                <a:extLst>
                  <a:ext uri="{FF2B5EF4-FFF2-40B4-BE49-F238E27FC236}">
                    <a16:creationId xmlns:a16="http://schemas.microsoft.com/office/drawing/2014/main" id="{26CB2C72-DC90-5170-1948-EEC519D99DA4}"/>
                  </a:ext>
                </a:extLst>
              </xdr:cNvPr>
              <xdr:cNvGrpSpPr/>
            </xdr:nvGrpSpPr>
            <xdr:grpSpPr>
              <a:xfrm>
                <a:off x="2957361" y="9977637"/>
                <a:ext cx="853263" cy="767752"/>
                <a:chOff x="1792816" y="14189660"/>
                <a:chExt cx="884132" cy="862704"/>
              </a:xfrm>
            </xdr:grpSpPr>
            <xdr:grpSp>
              <xdr:nvGrpSpPr>
                <xdr:cNvPr id="520" name="130 Grupo">
                  <a:extLst>
                    <a:ext uri="{FF2B5EF4-FFF2-40B4-BE49-F238E27FC236}">
                      <a16:creationId xmlns:a16="http://schemas.microsoft.com/office/drawing/2014/main" id="{D2F292EC-B4D3-C87F-EAF9-136668C30796}"/>
                    </a:ext>
                  </a:extLst>
                </xdr:cNvPr>
                <xdr:cNvGrpSpPr/>
              </xdr:nvGrpSpPr>
              <xdr:grpSpPr>
                <a:xfrm>
                  <a:off x="1792816" y="14189660"/>
                  <a:ext cx="884132" cy="862704"/>
                  <a:chOff x="586154" y="2322635"/>
                  <a:chExt cx="681404" cy="674077"/>
                </a:xfrm>
                <a:solidFill>
                  <a:schemeClr val="bg1">
                    <a:lumMod val="85000"/>
                  </a:schemeClr>
                </a:solidFill>
              </xdr:grpSpPr>
              <xdr:sp macro="" textlink="">
                <xdr:nvSpPr>
                  <xdr:cNvPr id="522" name="133 Rectángulo">
                    <a:extLst>
                      <a:ext uri="{FF2B5EF4-FFF2-40B4-BE49-F238E27FC236}">
                        <a16:creationId xmlns:a16="http://schemas.microsoft.com/office/drawing/2014/main" id="{7E34E40E-41FE-9440-BFB9-59BC3E73A941}"/>
                      </a:ext>
                    </a:extLst>
                  </xdr:cNvPr>
                  <xdr:cNvSpPr/>
                </xdr:nvSpPr>
                <xdr:spPr>
                  <a:xfrm>
                    <a:off x="586154" y="2322635"/>
                    <a:ext cx="681404" cy="674077"/>
                  </a:xfrm>
                  <a:prstGeom prst="rect">
                    <a:avLst/>
                  </a:prstGeom>
                  <a:grp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prstClr val="black"/>
                        </a:solidFill>
                        <a:effectLst/>
                        <a:uLnTx/>
                        <a:uFillTx/>
                        <a:latin typeface="+mn-lt"/>
                        <a:ea typeface="+mn-ea"/>
                        <a:cs typeface="+mn-cs"/>
                      </a:rPr>
                      <a:t>RRU 4471HP B7</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a:ln>
                          <a:noFill/>
                        </a:ln>
                        <a:solidFill>
                          <a:srgbClr val="008000"/>
                        </a:solidFill>
                        <a:effectLst/>
                        <a:uLnTx/>
                        <a:uFillTx/>
                        <a:latin typeface="+mn-lt"/>
                        <a:ea typeface="+mn-ea"/>
                        <a:cs typeface="+mn-cs"/>
                      </a:rPr>
                      <a:t>LTE2600MHz</a:t>
                    </a:r>
                    <a:endParaRPr kumimoji="0" lang="es-CL" sz="700" b="0" i="0" u="none" strike="noStrike" kern="0" cap="none" spc="0" normalizeH="0" baseline="0" noProof="0">
                      <a:ln>
                        <a:noFill/>
                      </a:ln>
                      <a:solidFill>
                        <a:srgbClr val="008000"/>
                      </a:solidFill>
                      <a:effectLst/>
                      <a:uLnTx/>
                      <a:uFillTx/>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prstClr val="black"/>
                        </a:solidFill>
                        <a:effectLst/>
                        <a:uLnTx/>
                        <a:uFillTx/>
                        <a:latin typeface="+mn-lt"/>
                        <a:ea typeface="+mn-ea"/>
                        <a:cs typeface="+mn-cs"/>
                      </a:rPr>
                      <a:t>PROYECTADA</a:t>
                    </a:r>
                  </a:p>
                </xdr:txBody>
              </xdr:sp>
              <xdr:sp macro="" textlink="">
                <xdr:nvSpPr>
                  <xdr:cNvPr id="523" name="134 Elipse">
                    <a:extLst>
                      <a:ext uri="{FF2B5EF4-FFF2-40B4-BE49-F238E27FC236}">
                        <a16:creationId xmlns:a16="http://schemas.microsoft.com/office/drawing/2014/main" id="{3FE14462-A6B2-7D44-40E5-FC83B0235F99}"/>
                      </a:ext>
                    </a:extLst>
                  </xdr:cNvPr>
                  <xdr:cNvSpPr/>
                </xdr:nvSpPr>
                <xdr:spPr>
                  <a:xfrm>
                    <a:off x="791310" y="2329962"/>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524" name="135 Elipse">
                    <a:extLst>
                      <a:ext uri="{FF2B5EF4-FFF2-40B4-BE49-F238E27FC236}">
                        <a16:creationId xmlns:a16="http://schemas.microsoft.com/office/drawing/2014/main" id="{80E4D351-183C-F31E-7798-35109929B5BA}"/>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525" name="136 Elipse">
                    <a:extLst>
                      <a:ext uri="{FF2B5EF4-FFF2-40B4-BE49-F238E27FC236}">
                        <a16:creationId xmlns:a16="http://schemas.microsoft.com/office/drawing/2014/main" id="{0A710897-94C3-5733-952A-2B3F1974716A}"/>
                      </a:ext>
                    </a:extLst>
                  </xdr:cNvPr>
                  <xdr:cNvSpPr/>
                </xdr:nvSpPr>
                <xdr:spPr>
                  <a:xfrm>
                    <a:off x="798636" y="2857502"/>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1</a:t>
                    </a:r>
                    <a:endParaRPr lang="es-CL" sz="1100">
                      <a:solidFill>
                        <a:sysClr val="windowText" lastClr="000000"/>
                      </a:solidFill>
                    </a:endParaRPr>
                  </a:p>
                </xdr:txBody>
              </xdr:sp>
              <xdr:sp macro="" textlink="">
                <xdr:nvSpPr>
                  <xdr:cNvPr id="526" name="137 Elipse">
                    <a:extLst>
                      <a:ext uri="{FF2B5EF4-FFF2-40B4-BE49-F238E27FC236}">
                        <a16:creationId xmlns:a16="http://schemas.microsoft.com/office/drawing/2014/main" id="{74A91E0F-8FC0-2606-41FA-BC0B9EA3849A}"/>
                      </a:ext>
                    </a:extLst>
                  </xdr:cNvPr>
                  <xdr:cNvSpPr/>
                </xdr:nvSpPr>
                <xdr:spPr>
                  <a:xfrm>
                    <a:off x="951036" y="2863363"/>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2</a:t>
                    </a:r>
                    <a:endParaRPr lang="es-CL" sz="1050">
                      <a:solidFill>
                        <a:sysClr val="windowText" lastClr="000000"/>
                      </a:solidFill>
                    </a:endParaRPr>
                  </a:p>
                </xdr:txBody>
              </xdr:sp>
            </xdr:grpSp>
            <xdr:sp macro="" textlink="">
              <xdr:nvSpPr>
                <xdr:cNvPr id="521" name="1530 Rectángulo">
                  <a:extLst>
                    <a:ext uri="{FF2B5EF4-FFF2-40B4-BE49-F238E27FC236}">
                      <a16:creationId xmlns:a16="http://schemas.microsoft.com/office/drawing/2014/main" id="{D5B11A17-B6CA-E49A-8AAB-0CD94DB5A36C}"/>
                    </a:ext>
                  </a:extLst>
                </xdr:cNvPr>
                <xdr:cNvSpPr/>
              </xdr:nvSpPr>
              <xdr:spPr bwMode="auto">
                <a:xfrm>
                  <a:off x="1849966" y="14894510"/>
                  <a:ext cx="82053" cy="112358"/>
                </a:xfrm>
                <a:prstGeom prst="rect">
                  <a:avLst/>
                </a:prstGeom>
                <a:solidFill>
                  <a:schemeClr val="bg1">
                    <a:lumMod val="85000"/>
                  </a:schemeClr>
                </a:solidFill>
                <a:ln w="9525"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grpSp>
          <xdr:sp macro="" textlink="">
            <xdr:nvSpPr>
              <xdr:cNvPr id="518" name="134 Elipse">
                <a:extLst>
                  <a:ext uri="{FF2B5EF4-FFF2-40B4-BE49-F238E27FC236}">
                    <a16:creationId xmlns:a16="http://schemas.microsoft.com/office/drawing/2014/main" id="{23386A7A-69DA-B2E5-0E25-208C14BD30B8}"/>
                  </a:ext>
                </a:extLst>
              </xdr:cNvPr>
              <xdr:cNvSpPr/>
            </xdr:nvSpPr>
            <xdr:spPr>
              <a:xfrm>
                <a:off x="3631721" y="9989389"/>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519" name="134 Elipse">
                <a:extLst>
                  <a:ext uri="{FF2B5EF4-FFF2-40B4-BE49-F238E27FC236}">
                    <a16:creationId xmlns:a16="http://schemas.microsoft.com/office/drawing/2014/main" id="{DD307522-0B52-1EC6-A328-4A7DBAC38572}"/>
                  </a:ext>
                </a:extLst>
              </xdr:cNvPr>
              <xdr:cNvSpPr/>
            </xdr:nvSpPr>
            <xdr:spPr>
              <a:xfrm>
                <a:off x="2981865" y="9986513"/>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grpSp>
          <xdr:nvGrpSpPr>
            <xdr:cNvPr id="502" name="Grupo 501">
              <a:extLst>
                <a:ext uri="{FF2B5EF4-FFF2-40B4-BE49-F238E27FC236}">
                  <a16:creationId xmlns:a16="http://schemas.microsoft.com/office/drawing/2014/main" id="{1966132D-33FD-E52D-1DD0-16B721F9D7E3}"/>
                </a:ext>
              </a:extLst>
            </xdr:cNvPr>
            <xdr:cNvGrpSpPr/>
          </xdr:nvGrpSpPr>
          <xdr:grpSpPr>
            <a:xfrm>
              <a:off x="1304759" y="3570136"/>
              <a:ext cx="858388" cy="751833"/>
              <a:chOff x="2957361" y="9977637"/>
              <a:chExt cx="853263" cy="767752"/>
            </a:xfrm>
          </xdr:grpSpPr>
          <xdr:grpSp>
            <xdr:nvGrpSpPr>
              <xdr:cNvPr id="507" name="Grupo 506">
                <a:extLst>
                  <a:ext uri="{FF2B5EF4-FFF2-40B4-BE49-F238E27FC236}">
                    <a16:creationId xmlns:a16="http://schemas.microsoft.com/office/drawing/2014/main" id="{70C39E8F-D2ED-2A82-2853-6E1E64239265}"/>
                  </a:ext>
                </a:extLst>
              </xdr:cNvPr>
              <xdr:cNvGrpSpPr/>
            </xdr:nvGrpSpPr>
            <xdr:grpSpPr>
              <a:xfrm>
                <a:off x="2957361" y="9977637"/>
                <a:ext cx="853263" cy="767752"/>
                <a:chOff x="1792816" y="14189660"/>
                <a:chExt cx="884132" cy="862704"/>
              </a:xfrm>
            </xdr:grpSpPr>
            <xdr:grpSp>
              <xdr:nvGrpSpPr>
                <xdr:cNvPr id="510" name="130 Grupo">
                  <a:extLst>
                    <a:ext uri="{FF2B5EF4-FFF2-40B4-BE49-F238E27FC236}">
                      <a16:creationId xmlns:a16="http://schemas.microsoft.com/office/drawing/2014/main" id="{ED0F8526-4A1D-7543-4123-C72F86481192}"/>
                    </a:ext>
                  </a:extLst>
                </xdr:cNvPr>
                <xdr:cNvGrpSpPr/>
              </xdr:nvGrpSpPr>
              <xdr:grpSpPr>
                <a:xfrm>
                  <a:off x="1792816" y="14189660"/>
                  <a:ext cx="884132" cy="862704"/>
                  <a:chOff x="586154" y="2322635"/>
                  <a:chExt cx="681404" cy="674077"/>
                </a:xfrm>
                <a:solidFill>
                  <a:schemeClr val="bg1">
                    <a:lumMod val="85000"/>
                  </a:schemeClr>
                </a:solidFill>
              </xdr:grpSpPr>
              <xdr:sp macro="" textlink="">
                <xdr:nvSpPr>
                  <xdr:cNvPr id="512" name="133 Rectángulo">
                    <a:extLst>
                      <a:ext uri="{FF2B5EF4-FFF2-40B4-BE49-F238E27FC236}">
                        <a16:creationId xmlns:a16="http://schemas.microsoft.com/office/drawing/2014/main" id="{F96DF00B-152F-75D6-9363-1FAA1B0BAF7E}"/>
                      </a:ext>
                    </a:extLst>
                  </xdr:cNvPr>
                  <xdr:cNvSpPr/>
                </xdr:nvSpPr>
                <xdr:spPr>
                  <a:xfrm>
                    <a:off x="586154" y="2322635"/>
                    <a:ext cx="681404" cy="674077"/>
                  </a:xfrm>
                  <a:prstGeom prst="rect">
                    <a:avLst/>
                  </a:prstGeom>
                  <a:grpFill/>
                  <a:ln w="12700">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1" i="0" u="none" strike="noStrike" kern="0" cap="none" spc="0" normalizeH="0" baseline="0" noProof="0">
                        <a:ln>
                          <a:noFill/>
                        </a:ln>
                        <a:solidFill>
                          <a:prstClr val="black"/>
                        </a:solidFill>
                        <a:effectLst/>
                        <a:uLnTx/>
                        <a:uFillTx/>
                        <a:latin typeface="+mn-lt"/>
                        <a:ea typeface="+mn-ea"/>
                        <a:cs typeface="+mn-cs"/>
                      </a:rPr>
                      <a:t>RRU 4499 B2</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a:ln>
                          <a:noFill/>
                        </a:ln>
                        <a:solidFill>
                          <a:srgbClr val="008000"/>
                        </a:solidFill>
                        <a:effectLst/>
                        <a:uLnTx/>
                        <a:uFillTx/>
                        <a:latin typeface="+mn-lt"/>
                        <a:ea typeface="+mn-ea"/>
                        <a:cs typeface="+mn-cs"/>
                      </a:rPr>
                      <a:t>LTE1900MHz</a:t>
                    </a:r>
                    <a:endParaRPr kumimoji="0" lang="es-CL" sz="700" b="0" i="0" u="none" strike="noStrike" kern="0" cap="none" spc="0" normalizeH="0" baseline="0" noProof="0">
                      <a:ln>
                        <a:noFill/>
                      </a:ln>
                      <a:solidFill>
                        <a:srgbClr val="008000"/>
                      </a:solidFill>
                      <a:effectLst/>
                      <a:uLnTx/>
                      <a:uFillTx/>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prstClr val="black"/>
                        </a:solidFill>
                        <a:effectLst/>
                        <a:uLnTx/>
                        <a:uFillTx/>
                        <a:latin typeface="+mn-lt"/>
                        <a:ea typeface="+mn-ea"/>
                        <a:cs typeface="+mn-cs"/>
                      </a:rPr>
                      <a:t>PROYECTADA</a:t>
                    </a:r>
                  </a:p>
                </xdr:txBody>
              </xdr:sp>
              <xdr:sp macro="" textlink="">
                <xdr:nvSpPr>
                  <xdr:cNvPr id="513" name="134 Elipse">
                    <a:extLst>
                      <a:ext uri="{FF2B5EF4-FFF2-40B4-BE49-F238E27FC236}">
                        <a16:creationId xmlns:a16="http://schemas.microsoft.com/office/drawing/2014/main" id="{07BA2DFC-0AB4-61A8-1464-9244A84CCE55}"/>
                      </a:ext>
                    </a:extLst>
                  </xdr:cNvPr>
                  <xdr:cNvSpPr/>
                </xdr:nvSpPr>
                <xdr:spPr>
                  <a:xfrm>
                    <a:off x="791310" y="2329962"/>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514" name="135 Elipse">
                    <a:extLst>
                      <a:ext uri="{FF2B5EF4-FFF2-40B4-BE49-F238E27FC236}">
                        <a16:creationId xmlns:a16="http://schemas.microsoft.com/office/drawing/2014/main" id="{B3F9C24F-93F0-D89A-714B-728B21142272}"/>
                      </a:ext>
                    </a:extLst>
                  </xdr:cNvPr>
                  <xdr:cNvSpPr/>
                </xdr:nvSpPr>
                <xdr:spPr>
                  <a:xfrm>
                    <a:off x="960422" y="2331491"/>
                    <a:ext cx="108000"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515" name="136 Elipse">
                    <a:extLst>
                      <a:ext uri="{FF2B5EF4-FFF2-40B4-BE49-F238E27FC236}">
                        <a16:creationId xmlns:a16="http://schemas.microsoft.com/office/drawing/2014/main" id="{CA82A693-04E8-7E4D-7E5A-6F1576A491E7}"/>
                      </a:ext>
                    </a:extLst>
                  </xdr:cNvPr>
                  <xdr:cNvSpPr/>
                </xdr:nvSpPr>
                <xdr:spPr>
                  <a:xfrm>
                    <a:off x="798636" y="2857502"/>
                    <a:ext cx="106386" cy="107674"/>
                  </a:xfrm>
                  <a:prstGeom prst="ellipse">
                    <a:avLst/>
                  </a:prstGeom>
                  <a:grpFill/>
                  <a:ln w="9525">
                    <a:solidFill>
                      <a:srgbClr val="008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1</a:t>
                    </a:r>
                    <a:endParaRPr lang="es-CL" sz="1100">
                      <a:solidFill>
                        <a:sysClr val="windowText" lastClr="000000"/>
                      </a:solidFill>
                    </a:endParaRPr>
                  </a:p>
                </xdr:txBody>
              </xdr:sp>
              <xdr:sp macro="" textlink="">
                <xdr:nvSpPr>
                  <xdr:cNvPr id="516" name="137 Elipse">
                    <a:extLst>
                      <a:ext uri="{FF2B5EF4-FFF2-40B4-BE49-F238E27FC236}">
                        <a16:creationId xmlns:a16="http://schemas.microsoft.com/office/drawing/2014/main" id="{B1AD0112-F6CF-F9D2-2188-642D5F1CA22C}"/>
                      </a:ext>
                    </a:extLst>
                  </xdr:cNvPr>
                  <xdr:cNvSpPr/>
                </xdr:nvSpPr>
                <xdr:spPr>
                  <a:xfrm>
                    <a:off x="951036" y="2863363"/>
                    <a:ext cx="106386" cy="107674"/>
                  </a:xfrm>
                  <a:prstGeom prst="ellipse">
                    <a:avLst/>
                  </a:prstGeom>
                  <a:grp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L" sz="700">
                        <a:solidFill>
                          <a:sysClr val="windowText" lastClr="000000"/>
                        </a:solidFill>
                      </a:rPr>
                      <a:t>2</a:t>
                    </a:r>
                    <a:endParaRPr lang="es-CL" sz="1050">
                      <a:solidFill>
                        <a:sysClr val="windowText" lastClr="000000"/>
                      </a:solidFill>
                    </a:endParaRPr>
                  </a:p>
                </xdr:txBody>
              </xdr:sp>
            </xdr:grpSp>
            <xdr:sp macro="" textlink="">
              <xdr:nvSpPr>
                <xdr:cNvPr id="511" name="1530 Rectángulo">
                  <a:extLst>
                    <a:ext uri="{FF2B5EF4-FFF2-40B4-BE49-F238E27FC236}">
                      <a16:creationId xmlns:a16="http://schemas.microsoft.com/office/drawing/2014/main" id="{1E2BF8F5-B96A-C091-9A93-62CBD27CECA6}"/>
                    </a:ext>
                  </a:extLst>
                </xdr:cNvPr>
                <xdr:cNvSpPr/>
              </xdr:nvSpPr>
              <xdr:spPr bwMode="auto">
                <a:xfrm>
                  <a:off x="1849966" y="14894510"/>
                  <a:ext cx="82053" cy="112358"/>
                </a:xfrm>
                <a:prstGeom prst="rect">
                  <a:avLst/>
                </a:prstGeom>
                <a:solidFill>
                  <a:schemeClr val="bg1">
                    <a:lumMod val="85000"/>
                  </a:schemeClr>
                </a:solidFill>
                <a:ln w="9525" cap="flat" cmpd="sng" algn="ctr">
                  <a:solidFill>
                    <a:sysClr val="windowText" lastClr="0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lang="es-CL" sz="1100"/>
                </a:p>
              </xdr:txBody>
            </xdr:sp>
          </xdr:grpSp>
          <xdr:sp macro="" textlink="">
            <xdr:nvSpPr>
              <xdr:cNvPr id="508" name="134 Elipse">
                <a:extLst>
                  <a:ext uri="{FF2B5EF4-FFF2-40B4-BE49-F238E27FC236}">
                    <a16:creationId xmlns:a16="http://schemas.microsoft.com/office/drawing/2014/main" id="{32BA24C8-7F51-C7F9-EC2B-ADB60D857AD3}"/>
                  </a:ext>
                </a:extLst>
              </xdr:cNvPr>
              <xdr:cNvSpPr/>
            </xdr:nvSpPr>
            <xdr:spPr>
              <a:xfrm>
                <a:off x="3631721" y="9989389"/>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sp macro="" textlink="">
            <xdr:nvSpPr>
              <xdr:cNvPr id="509" name="134 Elipse">
                <a:extLst>
                  <a:ext uri="{FF2B5EF4-FFF2-40B4-BE49-F238E27FC236}">
                    <a16:creationId xmlns:a16="http://schemas.microsoft.com/office/drawing/2014/main" id="{D57F319A-44F3-4EAA-0528-5D6CFCC8012C}"/>
                  </a:ext>
                </a:extLst>
              </xdr:cNvPr>
              <xdr:cNvSpPr/>
            </xdr:nvSpPr>
            <xdr:spPr>
              <a:xfrm>
                <a:off x="2981865" y="9986513"/>
                <a:ext cx="135239" cy="122637"/>
              </a:xfrm>
              <a:prstGeom prst="ellipse">
                <a:avLst/>
              </a:prstGeom>
              <a:solidFill>
                <a:schemeClr val="bg1">
                  <a:lumMod val="85000"/>
                </a:schemeClr>
              </a:solidFill>
              <a:ln w="952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L" sz="1100"/>
              </a:p>
            </xdr:txBody>
          </xdr:sp>
        </xdr:grpSp>
        <xdr:sp macro="" textlink="">
          <xdr:nvSpPr>
            <xdr:cNvPr id="503" name="Rectángulo 502">
              <a:extLst>
                <a:ext uri="{FF2B5EF4-FFF2-40B4-BE49-F238E27FC236}">
                  <a16:creationId xmlns:a16="http://schemas.microsoft.com/office/drawing/2014/main" id="{33256385-3128-0259-DE76-E57D5E71A11F}"/>
                </a:ext>
              </a:extLst>
            </xdr:cNvPr>
            <xdr:cNvSpPr/>
          </xdr:nvSpPr>
          <xdr:spPr bwMode="auto">
            <a:xfrm>
              <a:off x="1160022" y="4688122"/>
              <a:ext cx="562565" cy="288146"/>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xnSp macro="">
          <xdr:nvCxnSpPr>
            <xdr:cNvPr id="504" name="Conector recto de flecha 503">
              <a:extLst>
                <a:ext uri="{FF2B5EF4-FFF2-40B4-BE49-F238E27FC236}">
                  <a16:creationId xmlns:a16="http://schemas.microsoft.com/office/drawing/2014/main" id="{A40B0524-D250-B69A-B5C9-348034B35587}"/>
                </a:ext>
              </a:extLst>
            </xdr:cNvPr>
            <xdr:cNvCxnSpPr>
              <a:cxnSpLocks/>
              <a:stCxn id="503" idx="0"/>
              <a:endCxn id="515" idx="3"/>
            </xdr:cNvCxnSpPr>
          </xdr:nvCxnSpPr>
          <xdr:spPr bwMode="auto">
            <a:xfrm flipV="1">
              <a:off x="1443210" y="4266683"/>
              <a:ext cx="156207" cy="421439"/>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505" name="Rectángulo 504">
              <a:extLst>
                <a:ext uri="{FF2B5EF4-FFF2-40B4-BE49-F238E27FC236}">
                  <a16:creationId xmlns:a16="http://schemas.microsoft.com/office/drawing/2014/main" id="{8F7A509D-6E95-A431-5E98-65CCF13DFA52}"/>
                </a:ext>
              </a:extLst>
            </xdr:cNvPr>
            <xdr:cNvSpPr/>
          </xdr:nvSpPr>
          <xdr:spPr bwMode="auto">
            <a:xfrm>
              <a:off x="4374803" y="4414702"/>
              <a:ext cx="560660" cy="290238"/>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2x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xnSp macro="">
          <xdr:nvCxnSpPr>
            <xdr:cNvPr id="506" name="Conector recto de flecha 505">
              <a:extLst>
                <a:ext uri="{FF2B5EF4-FFF2-40B4-BE49-F238E27FC236}">
                  <a16:creationId xmlns:a16="http://schemas.microsoft.com/office/drawing/2014/main" id="{A9E6D230-1EEF-9FE6-C815-6C16201920C1}"/>
                </a:ext>
              </a:extLst>
            </xdr:cNvPr>
            <xdr:cNvCxnSpPr>
              <a:cxnSpLocks/>
              <a:stCxn id="505" idx="1"/>
              <a:endCxn id="522" idx="2"/>
            </xdr:cNvCxnSpPr>
          </xdr:nvCxnSpPr>
          <xdr:spPr bwMode="auto">
            <a:xfrm flipH="1" flipV="1">
              <a:off x="4083790" y="4347311"/>
              <a:ext cx="287203" cy="214508"/>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grpSp>
    <xdr:clientData/>
  </xdr:twoCellAnchor>
  <xdr:twoCellAnchor>
    <xdr:from>
      <xdr:col>4</xdr:col>
      <xdr:colOff>249293</xdr:colOff>
      <xdr:row>34</xdr:row>
      <xdr:rowOff>179462</xdr:rowOff>
    </xdr:from>
    <xdr:to>
      <xdr:col>5</xdr:col>
      <xdr:colOff>99390</xdr:colOff>
      <xdr:row>36</xdr:row>
      <xdr:rowOff>98414</xdr:rowOff>
    </xdr:to>
    <xdr:sp macro="" textlink="">
      <xdr:nvSpPr>
        <xdr:cNvPr id="600" name="Rectángulo 599">
          <a:extLst>
            <a:ext uri="{FF2B5EF4-FFF2-40B4-BE49-F238E27FC236}">
              <a16:creationId xmlns:a16="http://schemas.microsoft.com/office/drawing/2014/main" id="{B3E0E308-842E-21FB-E24C-E49415B64324}"/>
            </a:ext>
          </a:extLst>
        </xdr:cNvPr>
        <xdr:cNvSpPr/>
      </xdr:nvSpPr>
      <xdr:spPr bwMode="auto">
        <a:xfrm>
          <a:off x="2916293" y="6391419"/>
          <a:ext cx="636945" cy="283386"/>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3x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PROYECTADOS</a:t>
          </a:r>
        </a:p>
      </xdr:txBody>
    </xdr:sp>
    <xdr:clientData/>
  </xdr:twoCellAnchor>
  <xdr:twoCellAnchor>
    <xdr:from>
      <xdr:col>4</xdr:col>
      <xdr:colOff>715</xdr:colOff>
      <xdr:row>32</xdr:row>
      <xdr:rowOff>141850</xdr:rowOff>
    </xdr:from>
    <xdr:to>
      <xdr:col>4</xdr:col>
      <xdr:colOff>249293</xdr:colOff>
      <xdr:row>35</xdr:row>
      <xdr:rowOff>138938</xdr:rowOff>
    </xdr:to>
    <xdr:cxnSp macro="">
      <xdr:nvCxnSpPr>
        <xdr:cNvPr id="601" name="Conector recto de flecha 600">
          <a:extLst>
            <a:ext uri="{FF2B5EF4-FFF2-40B4-BE49-F238E27FC236}">
              <a16:creationId xmlns:a16="http://schemas.microsoft.com/office/drawing/2014/main" id="{2E8FB56A-08C1-565E-8B14-54CFC123665B}"/>
            </a:ext>
          </a:extLst>
        </xdr:cNvPr>
        <xdr:cNvCxnSpPr>
          <a:cxnSpLocks/>
          <a:stCxn id="600" idx="1"/>
          <a:endCxn id="580" idx="2"/>
        </xdr:cNvCxnSpPr>
      </xdr:nvCxnSpPr>
      <xdr:spPr bwMode="auto">
        <a:xfrm flipH="1" flipV="1">
          <a:off x="2667715" y="5989372"/>
          <a:ext cx="248578" cy="543740"/>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xdr:col>
      <xdr:colOff>597163</xdr:colOff>
      <xdr:row>34</xdr:row>
      <xdr:rowOff>179462</xdr:rowOff>
    </xdr:from>
    <xdr:to>
      <xdr:col>2</xdr:col>
      <xdr:colOff>358896</xdr:colOff>
      <xdr:row>36</xdr:row>
      <xdr:rowOff>98414</xdr:rowOff>
    </xdr:to>
    <xdr:sp macro="" textlink="">
      <xdr:nvSpPr>
        <xdr:cNvPr id="602" name="Rectángulo 601">
          <a:extLst>
            <a:ext uri="{FF2B5EF4-FFF2-40B4-BE49-F238E27FC236}">
              <a16:creationId xmlns:a16="http://schemas.microsoft.com/office/drawing/2014/main" id="{08EC40CF-F705-860D-0C15-B8A53226BFA8}"/>
            </a:ext>
          </a:extLst>
        </xdr:cNvPr>
        <xdr:cNvSpPr/>
      </xdr:nvSpPr>
      <xdr:spPr bwMode="auto">
        <a:xfrm>
          <a:off x="903620" y="6391419"/>
          <a:ext cx="548580" cy="283386"/>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1x SFP 10G</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700" b="0" i="0" u="none" strike="noStrike" kern="0" cap="none" spc="0" normalizeH="0" baseline="0" noProof="0">
              <a:ln>
                <a:noFill/>
              </a:ln>
              <a:solidFill>
                <a:srgbClr val="008000"/>
              </a:solidFill>
              <a:effectLst/>
              <a:uLnTx/>
              <a:uFillTx/>
            </a:rPr>
            <a:t>PROYECTADO</a:t>
          </a:r>
        </a:p>
      </xdr:txBody>
    </xdr:sp>
    <xdr:clientData/>
  </xdr:twoCellAnchor>
  <xdr:twoCellAnchor>
    <xdr:from>
      <xdr:col>2</xdr:col>
      <xdr:colOff>362706</xdr:colOff>
      <xdr:row>32</xdr:row>
      <xdr:rowOff>156253</xdr:rowOff>
    </xdr:from>
    <xdr:to>
      <xdr:col>2</xdr:col>
      <xdr:colOff>603431</xdr:colOff>
      <xdr:row>35</xdr:row>
      <xdr:rowOff>136081</xdr:rowOff>
    </xdr:to>
    <xdr:cxnSp macro="">
      <xdr:nvCxnSpPr>
        <xdr:cNvPr id="603" name="Conector recto de flecha 602">
          <a:extLst>
            <a:ext uri="{FF2B5EF4-FFF2-40B4-BE49-F238E27FC236}">
              <a16:creationId xmlns:a16="http://schemas.microsoft.com/office/drawing/2014/main" id="{2C1F0BDF-75EA-F3BC-E4B7-FC754C10AC58}"/>
            </a:ext>
          </a:extLst>
        </xdr:cNvPr>
        <xdr:cNvCxnSpPr>
          <a:cxnSpLocks/>
          <a:stCxn id="602" idx="3"/>
          <a:endCxn id="576" idx="2"/>
        </xdr:cNvCxnSpPr>
      </xdr:nvCxnSpPr>
      <xdr:spPr bwMode="auto">
        <a:xfrm flipV="1">
          <a:off x="1456010" y="6003775"/>
          <a:ext cx="240725" cy="526480"/>
        </a:xfrm>
        <a:prstGeom prst="straightConnector1">
          <a:avLst/>
        </a:prstGeom>
        <a:solidFill>
          <a:srgbClr xmlns:mc="http://schemas.openxmlformats.org/markup-compatibility/2006" xmlns:a14="http://schemas.microsoft.com/office/drawing/2010/main" val="FFFFFF" mc:Ignorable="a14" a14:legacySpreadsheetColorIndex="9"/>
        </a:solidFill>
        <a:ln w="9525" cap="flat" cmpd="sng" algn="ctr">
          <a:solidFill>
            <a:srgbClr val="008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xdr:col>
      <xdr:colOff>181563</xdr:colOff>
      <xdr:row>23</xdr:row>
      <xdr:rowOff>14818</xdr:rowOff>
    </xdr:from>
    <xdr:to>
      <xdr:col>4</xdr:col>
      <xdr:colOff>656863</xdr:colOff>
      <xdr:row>31</xdr:row>
      <xdr:rowOff>130976</xdr:rowOff>
    </xdr:to>
    <xdr:cxnSp macro="">
      <xdr:nvCxnSpPr>
        <xdr:cNvPr id="609" name="Conector recto 652">
          <a:extLst>
            <a:ext uri="{FF2B5EF4-FFF2-40B4-BE49-F238E27FC236}">
              <a16:creationId xmlns:a16="http://schemas.microsoft.com/office/drawing/2014/main" id="{D4F16635-C64A-18F8-2F8C-4689517F21FA}"/>
            </a:ext>
          </a:extLst>
        </xdr:cNvPr>
        <xdr:cNvCxnSpPr>
          <a:cxnSpLocks/>
          <a:stCxn id="352" idx="4"/>
          <a:endCxn id="578" idx="0"/>
        </xdr:cNvCxnSpPr>
      </xdr:nvCxnSpPr>
      <xdr:spPr bwMode="auto">
        <a:xfrm rot="5400000">
          <a:off x="1905840" y="4378258"/>
          <a:ext cx="1573897" cy="1262148"/>
        </a:xfrm>
        <a:prstGeom prst="bentConnector3">
          <a:avLst>
            <a:gd name="adj1" fmla="val 42106"/>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xdr:col>
      <xdr:colOff>482681</xdr:colOff>
      <xdr:row>23</xdr:row>
      <xdr:rowOff>14818</xdr:rowOff>
    </xdr:from>
    <xdr:to>
      <xdr:col>10</xdr:col>
      <xdr:colOff>317366</xdr:colOff>
      <xdr:row>31</xdr:row>
      <xdr:rowOff>132066</xdr:rowOff>
    </xdr:to>
    <xdr:cxnSp macro="">
      <xdr:nvCxnSpPr>
        <xdr:cNvPr id="612" name="Conector recto 652">
          <a:extLst>
            <a:ext uri="{FF2B5EF4-FFF2-40B4-BE49-F238E27FC236}">
              <a16:creationId xmlns:a16="http://schemas.microsoft.com/office/drawing/2014/main" id="{4EFFFA1A-B12D-EC9B-4635-DDD4401D2A3C}"/>
            </a:ext>
          </a:extLst>
        </xdr:cNvPr>
        <xdr:cNvCxnSpPr>
          <a:cxnSpLocks/>
          <a:stCxn id="525" idx="4"/>
          <a:endCxn id="579" idx="0"/>
        </xdr:cNvCxnSpPr>
      </xdr:nvCxnSpPr>
      <xdr:spPr bwMode="auto">
        <a:xfrm rot="5400000">
          <a:off x="4246649" y="2338567"/>
          <a:ext cx="1574987" cy="5342620"/>
        </a:xfrm>
        <a:prstGeom prst="bentConnector3">
          <a:avLst>
            <a:gd name="adj1" fmla="val 57888"/>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4</xdr:col>
      <xdr:colOff>715</xdr:colOff>
      <xdr:row>23</xdr:row>
      <xdr:rowOff>17991</xdr:rowOff>
    </xdr:from>
    <xdr:to>
      <xdr:col>16</xdr:col>
      <xdr:colOff>57356</xdr:colOff>
      <xdr:row>31</xdr:row>
      <xdr:rowOff>132068</xdr:rowOff>
    </xdr:to>
    <xdr:cxnSp macro="">
      <xdr:nvCxnSpPr>
        <xdr:cNvPr id="613" name="Conector recto 652">
          <a:extLst>
            <a:ext uri="{FF2B5EF4-FFF2-40B4-BE49-F238E27FC236}">
              <a16:creationId xmlns:a16="http://schemas.microsoft.com/office/drawing/2014/main" id="{188A0D8F-390E-1CAA-F833-2D6B7505134D}"/>
            </a:ext>
          </a:extLst>
        </xdr:cNvPr>
        <xdr:cNvCxnSpPr>
          <a:cxnSpLocks/>
          <a:stCxn id="450" idx="4"/>
          <a:endCxn id="580" idx="0"/>
        </xdr:cNvCxnSpPr>
      </xdr:nvCxnSpPr>
      <xdr:spPr bwMode="auto">
        <a:xfrm rot="5400000">
          <a:off x="6631215" y="262056"/>
          <a:ext cx="1571816" cy="9498815"/>
        </a:xfrm>
        <a:prstGeom prst="bentConnector3">
          <a:avLst>
            <a:gd name="adj1" fmla="val 70024"/>
          </a:avLst>
        </a:prstGeom>
        <a:solidFill>
          <a:srgbClr xmlns:mc="http://schemas.openxmlformats.org/markup-compatibility/2006" xmlns:a14="http://schemas.microsoft.com/office/drawing/2010/main" val="FFFFFF" mc:Ignorable="a14" a14:legacySpreadsheetColorIndex="9"/>
        </a:solidFill>
        <a:ln w="19050" cap="flat" cmpd="sng" algn="ctr">
          <a:solidFill>
            <a:srgbClr val="008000"/>
          </a:solidFill>
          <a:prstDash val="dash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xdr:col>
      <xdr:colOff>698023</xdr:colOff>
      <xdr:row>27</xdr:row>
      <xdr:rowOff>150993</xdr:rowOff>
    </xdr:from>
    <xdr:to>
      <xdr:col>3</xdr:col>
      <xdr:colOff>219448</xdr:colOff>
      <xdr:row>30</xdr:row>
      <xdr:rowOff>80648</xdr:rowOff>
    </xdr:to>
    <xdr:sp macro="" textlink="">
      <xdr:nvSpPr>
        <xdr:cNvPr id="622" name="41 CuadroTexto">
          <a:extLst>
            <a:ext uri="{FF2B5EF4-FFF2-40B4-BE49-F238E27FC236}">
              <a16:creationId xmlns:a16="http://schemas.microsoft.com/office/drawing/2014/main" id="{F77A59A9-637B-799A-432D-5E189478BF44}"/>
            </a:ext>
          </a:extLst>
        </xdr:cNvPr>
        <xdr:cNvSpPr txBox="1"/>
      </xdr:nvSpPr>
      <xdr:spPr>
        <a:xfrm>
          <a:off x="1004480" y="5087428"/>
          <a:ext cx="1095120" cy="4763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s-CL" sz="800" b="0">
              <a:solidFill>
                <a:srgbClr val="008000"/>
              </a:solidFill>
            </a:rPr>
            <a:t>3x F.O L= 70M</a:t>
          </a:r>
        </a:p>
        <a:p>
          <a:pPr algn="r"/>
          <a:r>
            <a:rPr lang="es-CL" sz="800" b="0">
              <a:solidFill>
                <a:srgbClr val="008000"/>
              </a:solidFill>
            </a:rPr>
            <a:t>PROYECTADAS</a:t>
          </a:r>
        </a:p>
      </xdr:txBody>
    </xdr:sp>
    <xdr:clientData/>
  </xdr:twoCellAnchor>
  <xdr:twoCellAnchor>
    <xdr:from>
      <xdr:col>16</xdr:col>
      <xdr:colOff>56253</xdr:colOff>
      <xdr:row>35</xdr:row>
      <xdr:rowOff>61632</xdr:rowOff>
    </xdr:from>
    <xdr:to>
      <xdr:col>17</xdr:col>
      <xdr:colOff>665181</xdr:colOff>
      <xdr:row>38</xdr:row>
      <xdr:rowOff>165019</xdr:rowOff>
    </xdr:to>
    <xdr:sp macro="" textlink="">
      <xdr:nvSpPr>
        <xdr:cNvPr id="13" name="Rectángulo 12">
          <a:extLst>
            <a:ext uri="{FF2B5EF4-FFF2-40B4-BE49-F238E27FC236}">
              <a16:creationId xmlns:a16="http://schemas.microsoft.com/office/drawing/2014/main" id="{098F9850-D074-4E21-AF7C-1611F37E357C}"/>
            </a:ext>
          </a:extLst>
        </xdr:cNvPr>
        <xdr:cNvSpPr/>
      </xdr:nvSpPr>
      <xdr:spPr bwMode="auto">
        <a:xfrm>
          <a:off x="12293077" y="6359338"/>
          <a:ext cx="1404545" cy="641269"/>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900" b="0" i="0" u="none" strike="noStrike" kern="0" cap="none" spc="0" normalizeH="0" baseline="0" noProof="0">
              <a:ln>
                <a:noFill/>
              </a:ln>
              <a:solidFill>
                <a:srgbClr val="008000"/>
              </a:solidFill>
              <a:effectLst/>
              <a:uLnTx/>
              <a:uFillTx/>
            </a:rPr>
            <a:t>JUMPERS PROYECTADOS </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900" b="0" i="0" u="none" strike="noStrike" kern="0" cap="none" spc="0" normalizeH="0" baseline="0" noProof="0">
              <a:ln>
                <a:noFill/>
              </a:ln>
              <a:solidFill>
                <a:srgbClr val="008000"/>
              </a:solidFill>
              <a:effectLst/>
              <a:uLnTx/>
              <a:uFillTx/>
            </a:rPr>
            <a:t>DEBEN TENER CERTIFICACIÓN</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900" b="0" i="0" u="none" strike="noStrike" kern="0" cap="none" spc="0" normalizeH="0" baseline="0" noProof="0">
              <a:ln>
                <a:noFill/>
              </a:ln>
              <a:solidFill>
                <a:srgbClr val="008000"/>
              </a:solidFill>
              <a:effectLst/>
              <a:uLnTx/>
              <a:uFillTx/>
            </a:rPr>
            <a:t>DE BAJO PIM (≤-150 dbc)</a:t>
          </a:r>
        </a:p>
      </xdr:txBody>
    </xdr:sp>
    <xdr:clientData/>
  </xdr:twoCellAnchor>
  <xdr:twoCellAnchor>
    <xdr:from>
      <xdr:col>16</xdr:col>
      <xdr:colOff>60063</xdr:colOff>
      <xdr:row>31</xdr:row>
      <xdr:rowOff>92112</xdr:rowOff>
    </xdr:from>
    <xdr:to>
      <xdr:col>17</xdr:col>
      <xdr:colOff>668991</xdr:colOff>
      <xdr:row>35</xdr:row>
      <xdr:rowOff>16205</xdr:rowOff>
    </xdr:to>
    <xdr:sp macro="" textlink="">
      <xdr:nvSpPr>
        <xdr:cNvPr id="14" name="Rectángulo 13">
          <a:extLst>
            <a:ext uri="{FF2B5EF4-FFF2-40B4-BE49-F238E27FC236}">
              <a16:creationId xmlns:a16="http://schemas.microsoft.com/office/drawing/2014/main" id="{8DC8421E-FDB1-75CF-2FD6-4F4947384825}"/>
            </a:ext>
          </a:extLst>
        </xdr:cNvPr>
        <xdr:cNvSpPr/>
      </xdr:nvSpPr>
      <xdr:spPr bwMode="auto">
        <a:xfrm>
          <a:off x="12296887" y="5672641"/>
          <a:ext cx="1404545" cy="641270"/>
        </a:xfrm>
        <a:prstGeom prst="rect">
          <a:avLst/>
        </a:prstGeom>
        <a:noFill/>
        <a:ln w="3175" cap="flat" cmpd="sng" algn="ctr">
          <a:solidFill>
            <a:srgbClr val="008000"/>
          </a:solidFill>
          <a:prstDash val="solid"/>
          <a:round/>
          <a:headEnd type="none" w="med" len="med"/>
          <a:tailEnd type="none" w="med" len="med"/>
        </a:ln>
        <a:effectLst/>
      </xdr:spPr>
      <xdr:txBody>
        <a:bodyPr vertOverflow="clip" horzOverflow="clip" wrap="square" lIns="18288" tIns="0" rIns="0" bIns="0" rtlCol="0" anchor="ctr" upright="1"/>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s-CL" sz="900" b="0" i="0" u="none" strike="noStrike" kern="0" cap="none" spc="0" normalizeH="0" baseline="0" noProof="0">
              <a:ln>
                <a:noFill/>
              </a:ln>
              <a:solidFill>
                <a:srgbClr val="008000"/>
              </a:solidFill>
              <a:effectLst/>
              <a:uLnTx/>
              <a:uFillTx/>
            </a:rPr>
            <a:t>3X DUCTOS FLEXIBLES CON CAPUCHA PROYECTADOS PARA FO EN CASCADAS </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1</xdr:col>
      <xdr:colOff>180975</xdr:colOff>
      <xdr:row>1</xdr:row>
      <xdr:rowOff>28575</xdr:rowOff>
    </xdr:from>
    <xdr:ext cx="435626" cy="324000"/>
    <xdr:pic>
      <xdr:nvPicPr>
        <xdr:cNvPr id="2" name="Imagen 1">
          <a:extLst>
            <a:ext uri="{FF2B5EF4-FFF2-40B4-BE49-F238E27FC236}">
              <a16:creationId xmlns:a16="http://schemas.microsoft.com/office/drawing/2014/main" id="{CC35B5AF-5003-4282-8AC5-FFAD0FFE41C7}"/>
            </a:ext>
          </a:extLst>
        </xdr:cNvPr>
        <xdr:cNvPicPr>
          <a:picLocks noChangeAspect="1"/>
        </xdr:cNvPicPr>
      </xdr:nvPicPr>
      <xdr:blipFill>
        <a:blip xmlns:r="http://schemas.openxmlformats.org/officeDocument/2006/relationships" r:embed="rId1" cstate="email"/>
        <a:srcRect/>
        <a:stretch>
          <a:fillRect/>
        </a:stretch>
      </xdr:blipFill>
      <xdr:spPr>
        <a:xfrm>
          <a:off x="424815" y="211455"/>
          <a:ext cx="435626" cy="324000"/>
        </a:xfrm>
        <a:prstGeom prst="rect">
          <a:avLst/>
        </a:prstGeom>
      </xdr:spPr>
    </xdr:pic>
    <xdr:clientData/>
  </xdr:oneCellAnchor>
  <xdr:twoCellAnchor editAs="oneCell">
    <xdr:from>
      <xdr:col>6</xdr:col>
      <xdr:colOff>84480</xdr:colOff>
      <xdr:row>6</xdr:row>
      <xdr:rowOff>32997</xdr:rowOff>
    </xdr:from>
    <xdr:to>
      <xdr:col>10</xdr:col>
      <xdr:colOff>504825</xdr:colOff>
      <xdr:row>22</xdr:row>
      <xdr:rowOff>74610</xdr:rowOff>
    </xdr:to>
    <xdr:pic>
      <xdr:nvPicPr>
        <xdr:cNvPr id="3" name="Imagen 2">
          <a:extLst>
            <a:ext uri="{FF2B5EF4-FFF2-40B4-BE49-F238E27FC236}">
              <a16:creationId xmlns:a16="http://schemas.microsoft.com/office/drawing/2014/main" id="{D1C54474-91AB-4D90-A090-086926B5D71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4305960" y="1145517"/>
          <a:ext cx="3514065" cy="2975313"/>
        </a:xfrm>
        <a:prstGeom prst="rect">
          <a:avLst/>
        </a:prstGeom>
      </xdr:spPr>
    </xdr:pic>
    <xdr:clientData/>
  </xdr:twoCellAnchor>
  <xdr:oneCellAnchor>
    <xdr:from>
      <xdr:col>1</xdr:col>
      <xdr:colOff>140160</xdr:colOff>
      <xdr:row>5</xdr:row>
      <xdr:rowOff>45706</xdr:rowOff>
    </xdr:from>
    <xdr:ext cx="3586127" cy="2988440"/>
    <xdr:pic>
      <xdr:nvPicPr>
        <xdr:cNvPr id="4" name="Imagen 3">
          <a:extLst>
            <a:ext uri="{FF2B5EF4-FFF2-40B4-BE49-F238E27FC236}">
              <a16:creationId xmlns:a16="http://schemas.microsoft.com/office/drawing/2014/main" id="{84FAF668-4551-4053-93A0-F64A0D98B90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384000" y="975346"/>
          <a:ext cx="3586127" cy="2988440"/>
        </a:xfrm>
        <a:prstGeom prst="rect">
          <a:avLst/>
        </a:prstGeom>
      </xdr:spPr>
    </xdr:pic>
    <xdr:clientData/>
  </xdr:oneCellAnchor>
  <xdr:twoCellAnchor editAs="oneCell">
    <xdr:from>
      <xdr:col>1</xdr:col>
      <xdr:colOff>61687</xdr:colOff>
      <xdr:row>85</xdr:row>
      <xdr:rowOff>11868</xdr:rowOff>
    </xdr:from>
    <xdr:to>
      <xdr:col>10</xdr:col>
      <xdr:colOff>788578</xdr:colOff>
      <xdr:row>100</xdr:row>
      <xdr:rowOff>136998</xdr:rowOff>
    </xdr:to>
    <xdr:pic>
      <xdr:nvPicPr>
        <xdr:cNvPr id="5" name="Imagen 4">
          <a:extLst>
            <a:ext uri="{FF2B5EF4-FFF2-40B4-BE49-F238E27FC236}">
              <a16:creationId xmlns:a16="http://schemas.microsoft.com/office/drawing/2014/main" id="{8B49CCDC-DF21-4BB9-BF1D-26B19F2BDC7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xdr:blipFill>
      <xdr:spPr>
        <a:xfrm>
          <a:off x="305527" y="15602388"/>
          <a:ext cx="7798251" cy="2875950"/>
        </a:xfrm>
        <a:prstGeom prst="rect">
          <a:avLst/>
        </a:prstGeom>
      </xdr:spPr>
    </xdr:pic>
    <xdr:clientData/>
  </xdr:twoCellAnchor>
  <xdr:oneCellAnchor>
    <xdr:from>
      <xdr:col>6</xdr:col>
      <xdr:colOff>69383</xdr:colOff>
      <xdr:row>25</xdr:row>
      <xdr:rowOff>100120</xdr:rowOff>
    </xdr:from>
    <xdr:ext cx="3725925" cy="2905018"/>
    <xdr:pic>
      <xdr:nvPicPr>
        <xdr:cNvPr id="6" name="Imagen 5">
          <a:extLst>
            <a:ext uri="{FF2B5EF4-FFF2-40B4-BE49-F238E27FC236}">
              <a16:creationId xmlns:a16="http://schemas.microsoft.com/office/drawing/2014/main" id="{A9DD9833-3D34-4D04-B736-BBBC28CB3E2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xdr:blipFill>
      <xdr:spPr>
        <a:xfrm>
          <a:off x="4290863" y="4694980"/>
          <a:ext cx="3725925" cy="2905018"/>
        </a:xfrm>
        <a:prstGeom prst="rect">
          <a:avLst/>
        </a:prstGeom>
      </xdr:spPr>
    </xdr:pic>
    <xdr:clientData/>
  </xdr:oneCellAnchor>
  <xdr:oneCellAnchor>
    <xdr:from>
      <xdr:col>1</xdr:col>
      <xdr:colOff>313918</xdr:colOff>
      <xdr:row>24</xdr:row>
      <xdr:rowOff>141871</xdr:rowOff>
    </xdr:from>
    <xdr:ext cx="3416460" cy="2981561"/>
    <xdr:pic>
      <xdr:nvPicPr>
        <xdr:cNvPr id="7" name="Imagen 6">
          <a:extLst>
            <a:ext uri="{FF2B5EF4-FFF2-40B4-BE49-F238E27FC236}">
              <a16:creationId xmlns:a16="http://schemas.microsoft.com/office/drawing/2014/main" id="{37FE3DC3-48A7-4CF4-AFE8-888AE44D002F}"/>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xdr:blipFill>
      <xdr:spPr>
        <a:xfrm>
          <a:off x="557758" y="4553851"/>
          <a:ext cx="3416460" cy="2981561"/>
        </a:xfrm>
        <a:prstGeom prst="rect">
          <a:avLst/>
        </a:prstGeom>
      </xdr:spPr>
    </xdr:pic>
    <xdr:clientData/>
  </xdr:oneCellAnchor>
  <xdr:oneCellAnchor>
    <xdr:from>
      <xdr:col>6</xdr:col>
      <xdr:colOff>48442</xdr:colOff>
      <xdr:row>45</xdr:row>
      <xdr:rowOff>14891</xdr:rowOff>
    </xdr:from>
    <xdr:ext cx="3804434" cy="2837846"/>
    <xdr:pic>
      <xdr:nvPicPr>
        <xdr:cNvPr id="8" name="Imagen 7">
          <a:extLst>
            <a:ext uri="{FF2B5EF4-FFF2-40B4-BE49-F238E27FC236}">
              <a16:creationId xmlns:a16="http://schemas.microsoft.com/office/drawing/2014/main" id="{50FFE6DD-E32E-480E-8CF1-75BEAECB7EF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xdr:blipFill>
      <xdr:spPr>
        <a:xfrm>
          <a:off x="4269922" y="8274971"/>
          <a:ext cx="3804434" cy="2837846"/>
        </a:xfrm>
        <a:prstGeom prst="rect">
          <a:avLst/>
        </a:prstGeom>
      </xdr:spPr>
    </xdr:pic>
    <xdr:clientData/>
  </xdr:oneCellAnchor>
  <xdr:oneCellAnchor>
    <xdr:from>
      <xdr:col>1</xdr:col>
      <xdr:colOff>342327</xdr:colOff>
      <xdr:row>44</xdr:row>
      <xdr:rowOff>170585</xdr:rowOff>
    </xdr:from>
    <xdr:ext cx="3082448" cy="2715490"/>
    <xdr:pic>
      <xdr:nvPicPr>
        <xdr:cNvPr id="9" name="Imagen 8">
          <a:extLst>
            <a:ext uri="{FF2B5EF4-FFF2-40B4-BE49-F238E27FC236}">
              <a16:creationId xmlns:a16="http://schemas.microsoft.com/office/drawing/2014/main" id="{46FD7073-9145-4109-90A7-9B8A00E9582E}"/>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xdr:blipFill>
      <xdr:spPr>
        <a:xfrm>
          <a:off x="586167" y="8247785"/>
          <a:ext cx="3082448" cy="2715490"/>
        </a:xfrm>
        <a:prstGeom prst="rect">
          <a:avLst/>
        </a:prstGeom>
      </xdr:spPr>
    </xdr:pic>
    <xdr:clientData/>
  </xdr:oneCellAnchor>
  <xdr:twoCellAnchor editAs="oneCell">
    <xdr:from>
      <xdr:col>1</xdr:col>
      <xdr:colOff>187142</xdr:colOff>
      <xdr:row>65</xdr:row>
      <xdr:rowOff>103742</xdr:rowOff>
    </xdr:from>
    <xdr:to>
      <xdr:col>5</xdr:col>
      <xdr:colOff>782083</xdr:colOff>
      <xdr:row>80</xdr:row>
      <xdr:rowOff>168518</xdr:rowOff>
    </xdr:to>
    <xdr:pic>
      <xdr:nvPicPr>
        <xdr:cNvPr id="10" name="Imagen 9">
          <a:extLst>
            <a:ext uri="{FF2B5EF4-FFF2-40B4-BE49-F238E27FC236}">
              <a16:creationId xmlns:a16="http://schemas.microsoft.com/office/drawing/2014/main" id="{3DF53A9F-33CE-4672-BA0C-0D81611A9FE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xdr:blipFill>
      <xdr:spPr>
        <a:xfrm>
          <a:off x="430982" y="12029042"/>
          <a:ext cx="3688661" cy="2815596"/>
        </a:xfrm>
        <a:prstGeom prst="rect">
          <a:avLst/>
        </a:prstGeom>
      </xdr:spPr>
    </xdr:pic>
    <xdr:clientData/>
  </xdr:twoCellAnchor>
  <xdr:twoCellAnchor editAs="oneCell">
    <xdr:from>
      <xdr:col>6</xdr:col>
      <xdr:colOff>141680</xdr:colOff>
      <xdr:row>64</xdr:row>
      <xdr:rowOff>171451</xdr:rowOff>
    </xdr:from>
    <xdr:to>
      <xdr:col>10</xdr:col>
      <xdr:colOff>775794</xdr:colOff>
      <xdr:row>81</xdr:row>
      <xdr:rowOff>48550</xdr:rowOff>
    </xdr:to>
    <xdr:pic>
      <xdr:nvPicPr>
        <xdr:cNvPr id="11" name="Imagen 10">
          <a:extLst>
            <a:ext uri="{FF2B5EF4-FFF2-40B4-BE49-F238E27FC236}">
              <a16:creationId xmlns:a16="http://schemas.microsoft.com/office/drawing/2014/main" id="{FAF7949E-ACE6-4252-9C00-267F8604FCDA}"/>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xdr:blipFill>
      <xdr:spPr>
        <a:xfrm>
          <a:off x="4363160" y="11913871"/>
          <a:ext cx="3727834" cy="299367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93525</xdr:colOff>
      <xdr:row>1</xdr:row>
      <xdr:rowOff>40514</xdr:rowOff>
    </xdr:from>
    <xdr:to>
      <xdr:col>2</xdr:col>
      <xdr:colOff>98052</xdr:colOff>
      <xdr:row>2</xdr:row>
      <xdr:rowOff>249654</xdr:rowOff>
    </xdr:to>
    <xdr:pic>
      <xdr:nvPicPr>
        <xdr:cNvPr id="2" name="Imagen 1">
          <a:extLst>
            <a:ext uri="{FF2B5EF4-FFF2-40B4-BE49-F238E27FC236}">
              <a16:creationId xmlns:a16="http://schemas.microsoft.com/office/drawing/2014/main" id="{836E77D5-170A-4E85-BABD-3D0F3B673C5E}"/>
            </a:ext>
          </a:extLst>
        </xdr:cNvPr>
        <xdr:cNvPicPr>
          <a:picLocks noChangeAspect="1"/>
        </xdr:cNvPicPr>
      </xdr:nvPicPr>
      <xdr:blipFill>
        <a:blip xmlns:r="http://schemas.openxmlformats.org/officeDocument/2006/relationships" r:embed="rId1" cstate="email"/>
        <a:srcRect/>
        <a:stretch>
          <a:fillRect/>
        </a:stretch>
      </xdr:blipFill>
      <xdr:spPr>
        <a:xfrm>
          <a:off x="261165" y="223394"/>
          <a:ext cx="408387" cy="39964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106860</xdr:colOff>
      <xdr:row>88</xdr:row>
      <xdr:rowOff>11430</xdr:rowOff>
    </xdr:from>
    <xdr:to>
      <xdr:col>10</xdr:col>
      <xdr:colOff>400283</xdr:colOff>
      <xdr:row>105</xdr:row>
      <xdr:rowOff>38101</xdr:rowOff>
    </xdr:to>
    <xdr:pic>
      <xdr:nvPicPr>
        <xdr:cNvPr id="8" name="Imagen 7">
          <a:extLst>
            <a:ext uri="{FF2B5EF4-FFF2-40B4-BE49-F238E27FC236}">
              <a16:creationId xmlns:a16="http://schemas.microsoft.com/office/drawing/2014/main" id="{FD547BE7-A254-2D35-92A4-4BC0C66456E2}"/>
            </a:ext>
          </a:extLst>
        </xdr:cNvPr>
        <xdr:cNvPicPr>
          <a:picLocks noChangeAspect="1" noChangeArrowheads="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xdr:blipFill>
      <xdr:spPr bwMode="auto">
        <a:xfrm>
          <a:off x="703208" y="17123300"/>
          <a:ext cx="3646637" cy="3182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355665</xdr:colOff>
      <xdr:row>107</xdr:row>
      <xdr:rowOff>156321</xdr:rowOff>
    </xdr:from>
    <xdr:to>
      <xdr:col>11</xdr:col>
      <xdr:colOff>209970</xdr:colOff>
      <xdr:row>125</xdr:row>
      <xdr:rowOff>92971</xdr:rowOff>
    </xdr:to>
    <xdr:pic>
      <xdr:nvPicPr>
        <xdr:cNvPr id="12" name="Imagen 11">
          <a:extLst>
            <a:ext uri="{FF2B5EF4-FFF2-40B4-BE49-F238E27FC236}">
              <a16:creationId xmlns:a16="http://schemas.microsoft.com/office/drawing/2014/main" id="{356BB188-45A3-45EB-2D10-5DC8474C499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xdr:blipFill>
      <xdr:spPr bwMode="auto">
        <a:xfrm>
          <a:off x="562730" y="20804864"/>
          <a:ext cx="4116039" cy="32541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159274</xdr:colOff>
      <xdr:row>176</xdr:row>
      <xdr:rowOff>11430</xdr:rowOff>
    </xdr:from>
    <xdr:to>
      <xdr:col>5</xdr:col>
      <xdr:colOff>382904</xdr:colOff>
      <xdr:row>185</xdr:row>
      <xdr:rowOff>1890</xdr:rowOff>
    </xdr:to>
    <xdr:pic>
      <xdr:nvPicPr>
        <xdr:cNvPr id="17" name="Imagen 16">
          <a:extLst>
            <a:ext uri="{FF2B5EF4-FFF2-40B4-BE49-F238E27FC236}">
              <a16:creationId xmlns:a16="http://schemas.microsoft.com/office/drawing/2014/main" id="{CA53B425-D391-A9B8-C05C-93FDB24B46B8}"/>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rcRect/>
        <a:stretch>
          <a:fillRect/>
        </a:stretch>
      </xdr:blipFill>
      <xdr:spPr>
        <a:xfrm>
          <a:off x="366339" y="28959147"/>
          <a:ext cx="1780761" cy="1638700"/>
        </a:xfrm>
        <a:prstGeom prst="rect">
          <a:avLst/>
        </a:prstGeom>
      </xdr:spPr>
    </xdr:pic>
    <xdr:clientData/>
  </xdr:twoCellAnchor>
  <xdr:twoCellAnchor editAs="oneCell">
    <xdr:from>
      <xdr:col>3</xdr:col>
      <xdr:colOff>101879</xdr:colOff>
      <xdr:row>197</xdr:row>
      <xdr:rowOff>56782</xdr:rowOff>
    </xdr:from>
    <xdr:to>
      <xdr:col>8</xdr:col>
      <xdr:colOff>323022</xdr:colOff>
      <xdr:row>211</xdr:row>
      <xdr:rowOff>91771</xdr:rowOff>
    </xdr:to>
    <xdr:pic>
      <xdr:nvPicPr>
        <xdr:cNvPr id="23" name="Imagen 22">
          <a:extLst>
            <a:ext uri="{FF2B5EF4-FFF2-40B4-BE49-F238E27FC236}">
              <a16:creationId xmlns:a16="http://schemas.microsoft.com/office/drawing/2014/main" id="{A97504E2-D932-F6F7-1D5C-46591BA40078}"/>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xdr:blipFill>
      <xdr:spPr>
        <a:xfrm>
          <a:off x="1087509" y="32864195"/>
          <a:ext cx="2419845" cy="2598125"/>
        </a:xfrm>
        <a:prstGeom prst="rect">
          <a:avLst/>
        </a:prstGeom>
      </xdr:spPr>
    </xdr:pic>
    <xdr:clientData/>
  </xdr:twoCellAnchor>
  <xdr:twoCellAnchor editAs="oneCell">
    <xdr:from>
      <xdr:col>3</xdr:col>
      <xdr:colOff>372143</xdr:colOff>
      <xdr:row>215</xdr:row>
      <xdr:rowOff>18397</xdr:rowOff>
    </xdr:from>
    <xdr:to>
      <xdr:col>9</xdr:col>
      <xdr:colOff>55407</xdr:colOff>
      <xdr:row>231</xdr:row>
      <xdr:rowOff>136292</xdr:rowOff>
    </xdr:to>
    <xdr:pic>
      <xdr:nvPicPr>
        <xdr:cNvPr id="6" name="Imagen 5">
          <a:extLst>
            <a:ext uri="{FF2B5EF4-FFF2-40B4-BE49-F238E27FC236}">
              <a16:creationId xmlns:a16="http://schemas.microsoft.com/office/drawing/2014/main" id="{3A5B6CEC-DD7D-449A-A0A1-20F2A09BD8AE}"/>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xdr:blipFill>
      <xdr:spPr>
        <a:xfrm>
          <a:off x="1357773" y="36138854"/>
          <a:ext cx="2282678" cy="3041655"/>
        </a:xfrm>
        <a:prstGeom prst="rect">
          <a:avLst/>
        </a:prstGeom>
      </xdr:spPr>
    </xdr:pic>
    <xdr:clientData/>
  </xdr:twoCellAnchor>
  <xdr:twoCellAnchor editAs="oneCell">
    <xdr:from>
      <xdr:col>14</xdr:col>
      <xdr:colOff>196303</xdr:colOff>
      <xdr:row>215</xdr:row>
      <xdr:rowOff>22207</xdr:rowOff>
    </xdr:from>
    <xdr:to>
      <xdr:col>20</xdr:col>
      <xdr:colOff>131856</xdr:colOff>
      <xdr:row>231</xdr:row>
      <xdr:rowOff>132482</xdr:rowOff>
    </xdr:to>
    <xdr:pic>
      <xdr:nvPicPr>
        <xdr:cNvPr id="5" name="Imagen 4">
          <a:extLst>
            <a:ext uri="{FF2B5EF4-FFF2-40B4-BE49-F238E27FC236}">
              <a16:creationId xmlns:a16="http://schemas.microsoft.com/office/drawing/2014/main" id="{2416686F-ECC6-E7BA-71E0-51F10A246BE2}"/>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xdr:blipFill>
      <xdr:spPr>
        <a:xfrm>
          <a:off x="6002412" y="36142664"/>
          <a:ext cx="2282678" cy="3034035"/>
        </a:xfrm>
        <a:prstGeom prst="rect">
          <a:avLst/>
        </a:prstGeom>
      </xdr:spPr>
    </xdr:pic>
    <xdr:clientData/>
  </xdr:twoCellAnchor>
  <xdr:twoCellAnchor editAs="oneCell">
    <xdr:from>
      <xdr:col>6</xdr:col>
      <xdr:colOff>59883</xdr:colOff>
      <xdr:row>180</xdr:row>
      <xdr:rowOff>77509</xdr:rowOff>
    </xdr:from>
    <xdr:to>
      <xdr:col>11</xdr:col>
      <xdr:colOff>111484</xdr:colOff>
      <xdr:row>190</xdr:row>
      <xdr:rowOff>97517</xdr:rowOff>
    </xdr:to>
    <xdr:pic>
      <xdr:nvPicPr>
        <xdr:cNvPr id="13" name="Imagen 12">
          <a:extLst>
            <a:ext uri="{FF2B5EF4-FFF2-40B4-BE49-F238E27FC236}">
              <a16:creationId xmlns:a16="http://schemas.microsoft.com/office/drawing/2014/main" id="{73F6E482-09A0-E3E1-1CB9-9EF8F28E1DBC}"/>
            </a:ext>
          </a:extLst>
        </xdr:cNvPr>
        <xdr:cNvPicPr>
          <a:picLocks noChangeAspect="1"/>
        </xdr:cNvPicPr>
      </xdr:nvPicPr>
      <xdr:blipFill rotWithShape="1">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a:xfrm>
          <a:off x="2461840" y="29754096"/>
          <a:ext cx="2122253" cy="1859989"/>
        </a:xfrm>
        <a:prstGeom prst="rect">
          <a:avLst/>
        </a:prstGeom>
      </xdr:spPr>
    </xdr:pic>
    <xdr:clientData/>
  </xdr:twoCellAnchor>
  <xdr:twoCellAnchor editAs="oneCell">
    <xdr:from>
      <xdr:col>1</xdr:col>
      <xdr:colOff>366325</xdr:colOff>
      <xdr:row>185</xdr:row>
      <xdr:rowOff>85962</xdr:rowOff>
    </xdr:from>
    <xdr:to>
      <xdr:col>5</xdr:col>
      <xdr:colOff>360625</xdr:colOff>
      <xdr:row>193</xdr:row>
      <xdr:rowOff>98148</xdr:rowOff>
    </xdr:to>
    <xdr:pic>
      <xdr:nvPicPr>
        <xdr:cNvPr id="14" name="Imagen 13">
          <a:extLst>
            <a:ext uri="{FF2B5EF4-FFF2-40B4-BE49-F238E27FC236}">
              <a16:creationId xmlns:a16="http://schemas.microsoft.com/office/drawing/2014/main" id="{4477B45E-0269-B9CC-E8A5-3FF0E8AA200C}"/>
            </a:ext>
          </a:extLst>
        </xdr:cNvPr>
        <xdr:cNvPicPr>
          <a:picLocks noChangeAspect="1"/>
        </xdr:cNvPicPr>
      </xdr:nvPicPr>
      <xdr:blipFill rotWithShape="1">
        <a:blip xmlns:r="http://schemas.openxmlformats.org/officeDocument/2006/relationships" r:embed="rId7" cstate="screen">
          <a:extLst>
            <a:ext uri="{28A0092B-C50C-407E-A947-70E740481C1C}">
              <a14:useLocalDpi xmlns:a14="http://schemas.microsoft.com/office/drawing/2010/main"/>
            </a:ext>
          </a:extLst>
        </a:blip>
        <a:srcRect/>
        <a:stretch>
          <a:fillRect/>
        </a:stretch>
      </xdr:blipFill>
      <xdr:spPr>
        <a:xfrm>
          <a:off x="573390" y="30681919"/>
          <a:ext cx="1551431" cy="1479450"/>
        </a:xfrm>
        <a:prstGeom prst="rect">
          <a:avLst/>
        </a:prstGeom>
      </xdr:spPr>
    </xdr:pic>
    <xdr:clientData/>
  </xdr:twoCellAnchor>
  <xdr:twoCellAnchor editAs="oneCell">
    <xdr:from>
      <xdr:col>12</xdr:col>
      <xdr:colOff>103201</xdr:colOff>
      <xdr:row>176</xdr:row>
      <xdr:rowOff>15240</xdr:rowOff>
    </xdr:from>
    <xdr:to>
      <xdr:col>16</xdr:col>
      <xdr:colOff>225535</xdr:colOff>
      <xdr:row>185</xdr:row>
      <xdr:rowOff>1890</xdr:rowOff>
    </xdr:to>
    <xdr:pic>
      <xdr:nvPicPr>
        <xdr:cNvPr id="15" name="Imagen 14">
          <a:extLst>
            <a:ext uri="{FF2B5EF4-FFF2-40B4-BE49-F238E27FC236}">
              <a16:creationId xmlns:a16="http://schemas.microsoft.com/office/drawing/2014/main" id="{7AE04000-C029-ADCD-7BC4-787C2F9DF419}"/>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rcRect/>
        <a:stretch>
          <a:fillRect/>
        </a:stretch>
      </xdr:blipFill>
      <xdr:spPr>
        <a:xfrm>
          <a:off x="5031353" y="28962957"/>
          <a:ext cx="1778856" cy="1634890"/>
        </a:xfrm>
        <a:prstGeom prst="rect">
          <a:avLst/>
        </a:prstGeom>
      </xdr:spPr>
    </xdr:pic>
    <xdr:clientData/>
  </xdr:twoCellAnchor>
  <xdr:twoCellAnchor editAs="oneCell">
    <xdr:from>
      <xdr:col>17</xdr:col>
      <xdr:colOff>147182</xdr:colOff>
      <xdr:row>180</xdr:row>
      <xdr:rowOff>77509</xdr:rowOff>
    </xdr:from>
    <xdr:to>
      <xdr:col>22</xdr:col>
      <xdr:colOff>441547</xdr:colOff>
      <xdr:row>190</xdr:row>
      <xdr:rowOff>93707</xdr:rowOff>
    </xdr:to>
    <xdr:pic>
      <xdr:nvPicPr>
        <xdr:cNvPr id="16" name="Imagen 15">
          <a:extLst>
            <a:ext uri="{FF2B5EF4-FFF2-40B4-BE49-F238E27FC236}">
              <a16:creationId xmlns:a16="http://schemas.microsoft.com/office/drawing/2014/main" id="{ACAEE7A3-0C86-98B2-A517-2FF11B3999B6}"/>
            </a:ext>
          </a:extLst>
        </xdr:cNvPr>
        <xdr:cNvPicPr>
          <a:picLocks noChangeAspect="1"/>
        </xdr:cNvPicPr>
      </xdr:nvPicPr>
      <xdr:blipFill rotWithShape="1">
        <a:blip xmlns:r="http://schemas.openxmlformats.org/officeDocument/2006/relationships" r:embed="rId8" cstate="screen">
          <a:extLst>
            <a:ext uri="{28A0092B-C50C-407E-A947-70E740481C1C}">
              <a14:useLocalDpi xmlns:a14="http://schemas.microsoft.com/office/drawing/2010/main"/>
            </a:ext>
          </a:extLst>
        </a:blip>
        <a:srcRect/>
        <a:stretch>
          <a:fillRect/>
        </a:stretch>
      </xdr:blipFill>
      <xdr:spPr>
        <a:xfrm>
          <a:off x="7121139" y="29754096"/>
          <a:ext cx="2126063" cy="1858084"/>
        </a:xfrm>
        <a:prstGeom prst="rect">
          <a:avLst/>
        </a:prstGeom>
      </xdr:spPr>
    </xdr:pic>
    <xdr:clientData/>
  </xdr:twoCellAnchor>
  <xdr:twoCellAnchor editAs="oneCell">
    <xdr:from>
      <xdr:col>12</xdr:col>
      <xdr:colOff>304537</xdr:colOff>
      <xdr:row>185</xdr:row>
      <xdr:rowOff>87867</xdr:rowOff>
    </xdr:from>
    <xdr:to>
      <xdr:col>16</xdr:col>
      <xdr:colOff>207066</xdr:colOff>
      <xdr:row>193</xdr:row>
      <xdr:rowOff>94338</xdr:rowOff>
    </xdr:to>
    <xdr:pic>
      <xdr:nvPicPr>
        <xdr:cNvPr id="24" name="Imagen 23">
          <a:extLst>
            <a:ext uri="{FF2B5EF4-FFF2-40B4-BE49-F238E27FC236}">
              <a16:creationId xmlns:a16="http://schemas.microsoft.com/office/drawing/2014/main" id="{6EAD5B21-D23E-F526-4E7C-9636777BB657}"/>
            </a:ext>
          </a:extLst>
        </xdr:cNvPr>
        <xdr:cNvPicPr>
          <a:picLocks noChangeAspect="1"/>
        </xdr:cNvPicPr>
      </xdr:nvPicPr>
      <xdr:blipFill rotWithShape="1">
        <a:blip xmlns:r="http://schemas.openxmlformats.org/officeDocument/2006/relationships" r:embed="rId9" cstate="screen">
          <a:extLst>
            <a:ext uri="{28A0092B-C50C-407E-A947-70E740481C1C}">
              <a14:useLocalDpi xmlns:a14="http://schemas.microsoft.com/office/drawing/2010/main"/>
            </a:ext>
          </a:extLst>
        </a:blip>
        <a:srcRect/>
        <a:stretch>
          <a:fillRect/>
        </a:stretch>
      </xdr:blipFill>
      <xdr:spPr>
        <a:xfrm>
          <a:off x="5232689" y="30683824"/>
          <a:ext cx="1559051" cy="1475640"/>
        </a:xfrm>
        <a:prstGeom prst="rect">
          <a:avLst/>
        </a:prstGeom>
      </xdr:spPr>
    </xdr:pic>
    <xdr:clientData/>
  </xdr:twoCellAnchor>
  <xdr:twoCellAnchor editAs="oneCell">
    <xdr:from>
      <xdr:col>13</xdr:col>
      <xdr:colOff>88391</xdr:colOff>
      <xdr:row>88</xdr:row>
      <xdr:rowOff>15240</xdr:rowOff>
    </xdr:from>
    <xdr:to>
      <xdr:col>22</xdr:col>
      <xdr:colOff>315553</xdr:colOff>
      <xdr:row>105</xdr:row>
      <xdr:rowOff>38101</xdr:rowOff>
    </xdr:to>
    <xdr:pic>
      <xdr:nvPicPr>
        <xdr:cNvPr id="2" name="Imagen 1">
          <a:extLst>
            <a:ext uri="{FF2B5EF4-FFF2-40B4-BE49-F238E27FC236}">
              <a16:creationId xmlns:a16="http://schemas.microsoft.com/office/drawing/2014/main" id="{AC3B1CB1-2AFE-7593-285D-1B85958AEAA7}"/>
            </a:ext>
          </a:extLst>
        </xdr:cNvPr>
        <xdr:cNvPicPr>
          <a:picLocks noChangeAspect="1" noChangeArrowheads="1"/>
        </xdr:cNvPicPr>
      </xdr:nvPicPr>
      <xdr:blipFill>
        <a:blip xmlns:r="http://schemas.openxmlformats.org/officeDocument/2006/relationships" r:embed="rId10" cstate="screen">
          <a:extLst>
            <a:ext uri="{28A0092B-C50C-407E-A947-70E740481C1C}">
              <a14:useLocalDpi xmlns:a14="http://schemas.microsoft.com/office/drawing/2010/main"/>
            </a:ext>
          </a:extLst>
        </a:blip>
        <a:srcRect/>
        <a:stretch/>
      </xdr:blipFill>
      <xdr:spPr bwMode="auto">
        <a:xfrm>
          <a:off x="5455521" y="17127110"/>
          <a:ext cx="3650447" cy="3178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218670</xdr:colOff>
      <xdr:row>107</xdr:row>
      <xdr:rowOff>158226</xdr:rowOff>
    </xdr:from>
    <xdr:to>
      <xdr:col>22</xdr:col>
      <xdr:colOff>476256</xdr:colOff>
      <xdr:row>125</xdr:row>
      <xdr:rowOff>96781</xdr:rowOff>
    </xdr:to>
    <xdr:pic>
      <xdr:nvPicPr>
        <xdr:cNvPr id="4" name="Imagen 3">
          <a:extLst>
            <a:ext uri="{FF2B5EF4-FFF2-40B4-BE49-F238E27FC236}">
              <a16:creationId xmlns:a16="http://schemas.microsoft.com/office/drawing/2014/main" id="{6713E3D3-640D-954F-26C3-B33E5A5B49C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xdr:blipFill>
      <xdr:spPr bwMode="auto">
        <a:xfrm>
          <a:off x="5146822" y="20806769"/>
          <a:ext cx="4116039" cy="3256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xdr:colOff>
      <xdr:row>152</xdr:row>
      <xdr:rowOff>17228</xdr:rowOff>
    </xdr:from>
    <xdr:to>
      <xdr:col>10</xdr:col>
      <xdr:colOff>283515</xdr:colOff>
      <xdr:row>159</xdr:row>
      <xdr:rowOff>133107</xdr:rowOff>
    </xdr:to>
    <xdr:pic>
      <xdr:nvPicPr>
        <xdr:cNvPr id="7" name="Imagen 6">
          <a:extLst>
            <a:ext uri="{FF2B5EF4-FFF2-40B4-BE49-F238E27FC236}">
              <a16:creationId xmlns:a16="http://schemas.microsoft.com/office/drawing/2014/main" id="{34210A1C-B372-43E0-94FF-763C87AF8FCF}"/>
            </a:ext>
          </a:extLst>
        </xdr:cNvPr>
        <xdr:cNvPicPr>
          <a:picLocks noChangeAspect="1"/>
        </xdr:cNvPicPr>
      </xdr:nvPicPr>
      <xdr:blipFill rotWithShape="1">
        <a:blip xmlns:r="http://schemas.openxmlformats.org/officeDocument/2006/relationships" r:embed="rId11" cstate="screen">
          <a:extLst>
            <a:ext uri="{28A0092B-C50C-407E-A947-70E740481C1C}">
              <a14:useLocalDpi xmlns:a14="http://schemas.microsoft.com/office/drawing/2010/main"/>
            </a:ext>
          </a:extLst>
        </a:blip>
        <a:srcRect/>
        <a:stretch>
          <a:fillRect/>
        </a:stretch>
      </xdr:blipFill>
      <xdr:spPr>
        <a:xfrm>
          <a:off x="985631" y="24558598"/>
          <a:ext cx="3253161" cy="1403493"/>
        </a:xfrm>
        <a:prstGeom prst="rect">
          <a:avLst/>
        </a:prstGeom>
      </xdr:spPr>
    </xdr:pic>
    <xdr:clientData/>
  </xdr:twoCellAnchor>
  <xdr:twoCellAnchor editAs="oneCell">
    <xdr:from>
      <xdr:col>13</xdr:col>
      <xdr:colOff>115958</xdr:colOff>
      <xdr:row>152</xdr:row>
      <xdr:rowOff>21038</xdr:rowOff>
    </xdr:from>
    <xdr:to>
      <xdr:col>21</xdr:col>
      <xdr:colOff>212782</xdr:colOff>
      <xdr:row>159</xdr:row>
      <xdr:rowOff>136917</xdr:rowOff>
    </xdr:to>
    <xdr:pic>
      <xdr:nvPicPr>
        <xdr:cNvPr id="25" name="Imagen 24">
          <a:extLst>
            <a:ext uri="{FF2B5EF4-FFF2-40B4-BE49-F238E27FC236}">
              <a16:creationId xmlns:a16="http://schemas.microsoft.com/office/drawing/2014/main" id="{A1A0244C-FFB0-A923-D9E3-2D1E36CF7A60}"/>
            </a:ext>
          </a:extLst>
        </xdr:cNvPr>
        <xdr:cNvPicPr>
          <a:picLocks noChangeAspect="1"/>
        </xdr:cNvPicPr>
      </xdr:nvPicPr>
      <xdr:blipFill rotWithShape="1">
        <a:blip xmlns:r="http://schemas.openxmlformats.org/officeDocument/2006/relationships" r:embed="rId12" cstate="screen">
          <a:extLst>
            <a:ext uri="{28A0092B-C50C-407E-A947-70E740481C1C}">
              <a14:useLocalDpi xmlns:a14="http://schemas.microsoft.com/office/drawing/2010/main"/>
            </a:ext>
          </a:extLst>
        </a:blip>
        <a:srcRect/>
        <a:stretch>
          <a:fillRect/>
        </a:stretch>
      </xdr:blipFill>
      <xdr:spPr>
        <a:xfrm>
          <a:off x="5483088" y="24562408"/>
          <a:ext cx="3256971" cy="1395873"/>
        </a:xfrm>
        <a:prstGeom prst="rect">
          <a:avLst/>
        </a:prstGeom>
      </xdr:spPr>
    </xdr:pic>
    <xdr:clientData/>
  </xdr:twoCellAnchor>
  <xdr:twoCellAnchor editAs="oneCell">
    <xdr:from>
      <xdr:col>13</xdr:col>
      <xdr:colOff>421091</xdr:colOff>
      <xdr:row>197</xdr:row>
      <xdr:rowOff>60592</xdr:rowOff>
    </xdr:from>
    <xdr:to>
      <xdr:col>20</xdr:col>
      <xdr:colOff>64357</xdr:colOff>
      <xdr:row>211</xdr:row>
      <xdr:rowOff>95581</xdr:rowOff>
    </xdr:to>
    <xdr:pic>
      <xdr:nvPicPr>
        <xdr:cNvPr id="26" name="Imagen 25">
          <a:extLst>
            <a:ext uri="{FF2B5EF4-FFF2-40B4-BE49-F238E27FC236}">
              <a16:creationId xmlns:a16="http://schemas.microsoft.com/office/drawing/2014/main" id="{ECAB59EF-D633-CCBB-B8F0-FDAC9D1FAC38}"/>
            </a:ext>
          </a:extLst>
        </xdr:cNvPr>
        <xdr:cNvPicPr>
          <a:picLocks noChangeAspect="1"/>
        </xdr:cNvPicPr>
      </xdr:nvPicPr>
      <xdr:blipFill>
        <a:blip xmlns:r="http://schemas.openxmlformats.org/officeDocument/2006/relationships" r:embed="rId13" cstate="screen">
          <a:extLst>
            <a:ext uri="{28A0092B-C50C-407E-A947-70E740481C1C}">
              <a14:useLocalDpi xmlns:a14="http://schemas.microsoft.com/office/drawing/2010/main"/>
            </a:ext>
          </a:extLst>
        </a:blip>
        <a:srcRect/>
        <a:stretch/>
      </xdr:blipFill>
      <xdr:spPr>
        <a:xfrm>
          <a:off x="5788221" y="32868005"/>
          <a:ext cx="2419845" cy="259050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drschile-my.sharepoint.com/INGRANCO/Proyecto%20RANCO%202018/Archivo%20DRS/_ING.NRO%20-%202018/Rev.%20OO.CC%20-%20JPBarraza%20-%202018-08-13.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https://olitelltda-my.sharepoint.com/10.39.131.169/pquezada/Documentos%20GORELLANA/NRO/Proyectos/AN097/AN097_ING_IMPL_REV_01_JPBS.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https://drschile-my.sharepoint.com/10.39.131.169/pquezada/Archivo%20DRS/_ING.NRO%20-%202018/Rev.%20OO.CC%20-%20JPBarraza%20-%202018-08-13.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https://d.docs.live.net/INGRANCO/Proyecto%20RANCO%202018/Archivo%20DRS/_ING.NRO%20-%202018/Rev.%20OO.CC%20-%20JPBarraza%20-%202018-08-13.xlsx"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INGRANCO\Proyecto%20RANCO%202018\Archivo%20DRS\_ING.NRO%20-%202018\Rev.%20OO.CC%20-%20JPBarraza%20-%202018-08-13.xlsx"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private/var/folders/h9/k9z7d5qx5mv7cv1d1h3xcvmh0000gn/T/com.apple.mail/com.apple.mail/compose/attach/Anteproyecto%20-%20ZM903%20(Tuning)%20-%20Rev.1_Base%20OOCC.xlsx"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https://d.docs.live.net/private/var/folders/h9/k9z7d5qx5mv7cv1d1h3xcvmh0000gn/T/com.apple.mail/com.apple.mail/compose/attach/Anteproyecto%20-%20ZM903%20(Tuning)%20-%20Rev.1_Base%20OOCC.xlsx"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10.39.131.169/pquezada/Archivo%20DRS/_ING.NRO%20-%202018/Rev.%20OO.CC%20-%20JPBarraza%20-%202018-08-13.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d.docs.live.net/10.39.131.169/pquezada/Archivo%20DRS/_ING.NRO%20-%202018/Rev.%20OO.CC%20-%20JPBarraza%20-%202018-08-13.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10.39.131.169\pquezada\Archivo%20DRS\_ING.NRO%20-%202018\Rev.%20OO.CC%20-%20JPBarraza%20-%202018-08-13.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s://olitelltda-my.sharepoint.com/10.39.131.169/pquezada/Archivo%20DRS/_ING.NRO%20-%202018/Rev.%20OO.CC%20-%20JPBarraza%20-%202018-08-13.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s://olitelltda-my.sharepoint.com/INGRANCO/Proyecto%20RANCO%202018/Archivo%20DRS/_ING.NRO%20-%202018/Rev.%20OO.CC%20-%20JPBarraza%20-%202018-08-13.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10.39.131.169/pquezada/Documentos%20GORELLANA/NRO/Proyectos/AN097/AN097_ING_IMPL_REV_01_JPBS.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https://d.docs.live.net/10.39.131.169/pquezada/Documentos%20GORELLANA/NRO/Proyectos/AN097/AN097_ING_IMPL_REV_01_JPBS.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Users/fabia/Downloads/ZB884_OOCC.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10.39.131.169\pquezada\Documentos%20GORELLANA\NRO\Proyectos\AN097\AN097_ING_IMPL_REV_01_JPB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gistro"/>
      <sheetName val="Bitácora"/>
      <sheetName val="Sops.v1"/>
      <sheetName val="Sops.v2"/>
      <sheetName val="OOMM-DRAN"/>
      <sheetName val="EQ"/>
      <sheetName val="Listas 1"/>
      <sheetName val="KAIZEN"/>
      <sheetName val="INMO"/>
      <sheetName val="Bafi-Lim."/>
      <sheetName val="AZ-Fritz"/>
      <sheetName val="PIPE"/>
      <sheetName val="As-Built de ARMO"/>
      <sheetName val="P1849"/>
      <sheetName val="P2135"/>
      <sheetName val="Listas 2"/>
      <sheetName val="Bitácora 2.0"/>
      <sheetName val="Hoja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ow r="2">
          <cell r="A2" t="str">
            <v>N_A</v>
          </cell>
        </row>
      </sheetData>
      <sheetData sheetId="15">
        <row r="2">
          <cell r="A2" t="str">
            <v>N_A</v>
          </cell>
          <cell r="D2" t="str">
            <v>Manto de MP</v>
          </cell>
          <cell r="G2" t="str">
            <v>EL</v>
          </cell>
        </row>
        <row r="3">
          <cell r="D3" t="str">
            <v>Pin Central</v>
          </cell>
          <cell r="G3" t="str">
            <v>JA</v>
          </cell>
        </row>
        <row r="4">
          <cell r="D4" t="str">
            <v>Cantonero</v>
          </cell>
          <cell r="G4" t="str">
            <v>JB</v>
          </cell>
        </row>
        <row r="5">
          <cell r="D5" t="str">
            <v>Montante</v>
          </cell>
          <cell r="G5" t="str">
            <v>SZ</v>
          </cell>
        </row>
        <row r="6">
          <cell r="D6" t="str">
            <v>Baranda</v>
          </cell>
        </row>
        <row r="7">
          <cell r="D7" t="str">
            <v>Anillo</v>
          </cell>
        </row>
        <row r="8">
          <cell r="D8" t="str">
            <v>Pipe</v>
          </cell>
        </row>
        <row r="9">
          <cell r="D9" t="str">
            <v>Radier de Hormigón</v>
          </cell>
        </row>
        <row r="10">
          <cell r="D10" t="str">
            <v>Dado de Hormigón</v>
          </cell>
        </row>
        <row r="11">
          <cell r="D11" t="str">
            <v>Muro</v>
          </cell>
        </row>
        <row r="12">
          <cell r="D12" t="str">
            <v>Losa</v>
          </cell>
        </row>
        <row r="13">
          <cell r="D13" t="str">
            <v>Otro</v>
          </cell>
        </row>
      </sheetData>
      <sheetData sheetId="16"/>
      <sheetData sheetId="17"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quipos"/>
      <sheetName val="OO.CC"/>
    </sheetNames>
    <sheetDataSet>
      <sheetData sheetId="0" refreshError="1">
        <row r="2">
          <cell r="C2" t="str">
            <v>Modelo</v>
          </cell>
        </row>
        <row r="3">
          <cell r="C3" t="str">
            <v>4168.11.33.00</v>
          </cell>
        </row>
        <row r="4">
          <cell r="C4" t="str">
            <v>4168.11.33.02</v>
          </cell>
        </row>
        <row r="5">
          <cell r="C5" t="str">
            <v>4168.11.33.03</v>
          </cell>
        </row>
        <row r="6">
          <cell r="C6" t="str">
            <v>4168.11.33.06</v>
          </cell>
        </row>
        <row r="7">
          <cell r="C7" t="str">
            <v>4168.11.33.52</v>
          </cell>
        </row>
        <row r="8">
          <cell r="C8" t="str">
            <v>4168.21.33.00</v>
          </cell>
        </row>
        <row r="9">
          <cell r="C9" t="str">
            <v>4168.21.33.03</v>
          </cell>
        </row>
        <row r="10">
          <cell r="C10" t="str">
            <v>7144.24.33.50B</v>
          </cell>
        </row>
        <row r="11">
          <cell r="C11" t="str">
            <v>7185.xx</v>
          </cell>
        </row>
        <row r="12">
          <cell r="C12" t="str">
            <v>7216.03</v>
          </cell>
        </row>
        <row r="13">
          <cell r="C13" t="str">
            <v>7217.03</v>
          </cell>
        </row>
        <row r="14">
          <cell r="C14" t="str">
            <v>7217.04</v>
          </cell>
        </row>
        <row r="15">
          <cell r="C15" t="str">
            <v>7217.11</v>
          </cell>
        </row>
        <row r="16">
          <cell r="C16" t="str">
            <v>7225.04</v>
          </cell>
        </row>
        <row r="17">
          <cell r="C17" t="str">
            <v>7226.03</v>
          </cell>
        </row>
        <row r="18">
          <cell r="C18" t="str">
            <v>7226.04</v>
          </cell>
        </row>
        <row r="19">
          <cell r="C19" t="str">
            <v>7227.04</v>
          </cell>
        </row>
        <row r="20">
          <cell r="C20" t="str">
            <v>7228.03</v>
          </cell>
        </row>
        <row r="21">
          <cell r="C21" t="str">
            <v>7228.04</v>
          </cell>
        </row>
        <row r="22">
          <cell r="C22" t="str">
            <v>7228.06</v>
          </cell>
        </row>
        <row r="23">
          <cell r="C23" t="str">
            <v>7228.08</v>
          </cell>
        </row>
        <row r="24">
          <cell r="C24" t="str">
            <v>7230.04</v>
          </cell>
        </row>
        <row r="25">
          <cell r="C25" t="str">
            <v>7231.04</v>
          </cell>
        </row>
        <row r="26">
          <cell r="C26" t="str">
            <v>7231.06</v>
          </cell>
        </row>
        <row r="27">
          <cell r="C27" t="str">
            <v>7232.04</v>
          </cell>
        </row>
        <row r="28">
          <cell r="C28" t="str">
            <v>7232.07</v>
          </cell>
        </row>
        <row r="29">
          <cell r="C29" t="str">
            <v>7233.04</v>
          </cell>
        </row>
        <row r="30">
          <cell r="C30" t="str">
            <v>7233.06</v>
          </cell>
        </row>
        <row r="31">
          <cell r="C31" t="str">
            <v>7233.08</v>
          </cell>
        </row>
        <row r="32">
          <cell r="C32" t="str">
            <v>7255.03</v>
          </cell>
        </row>
        <row r="33">
          <cell r="C33" t="str">
            <v>7255.04</v>
          </cell>
        </row>
        <row r="34">
          <cell r="C34" t="str">
            <v>7185.03</v>
          </cell>
        </row>
        <row r="35">
          <cell r="C35" t="str">
            <v>7185.08</v>
          </cell>
        </row>
        <row r="36">
          <cell r="C36" t="str">
            <v>7221.14</v>
          </cell>
        </row>
        <row r="37">
          <cell r="C37" t="str">
            <v>7221.15</v>
          </cell>
        </row>
        <row r="38">
          <cell r="C38" t="str">
            <v>7182.40</v>
          </cell>
        </row>
        <row r="39">
          <cell r="C39" t="str">
            <v>7182.42</v>
          </cell>
        </row>
        <row r="40">
          <cell r="C40" t="str">
            <v>7182.44</v>
          </cell>
        </row>
        <row r="41">
          <cell r="C41" t="str">
            <v>7182.46</v>
          </cell>
        </row>
        <row r="42">
          <cell r="C42" t="str">
            <v>7182.50</v>
          </cell>
        </row>
        <row r="43">
          <cell r="C43" t="str">
            <v>7182.60</v>
          </cell>
        </row>
        <row r="44">
          <cell r="C44" t="str">
            <v>7183.40</v>
          </cell>
        </row>
        <row r="45">
          <cell r="C45" t="str">
            <v>7183.42</v>
          </cell>
        </row>
        <row r="46">
          <cell r="C46" t="str">
            <v>7194.40</v>
          </cell>
        </row>
        <row r="47">
          <cell r="C47" t="str">
            <v>7194.44</v>
          </cell>
        </row>
        <row r="48">
          <cell r="C48" t="str">
            <v>7220.40</v>
          </cell>
        </row>
        <row r="49">
          <cell r="C49" t="str">
            <v>7220.42</v>
          </cell>
        </row>
        <row r="50">
          <cell r="C50" t="str">
            <v>7184.40</v>
          </cell>
        </row>
        <row r="51">
          <cell r="C51" t="str">
            <v>7184.42</v>
          </cell>
        </row>
        <row r="52">
          <cell r="C52" t="str">
            <v>7184.44</v>
          </cell>
        </row>
        <row r="53">
          <cell r="C53" t="str">
            <v>7184.46</v>
          </cell>
        </row>
        <row r="54">
          <cell r="C54" t="str">
            <v>7198.40</v>
          </cell>
        </row>
        <row r="55">
          <cell r="C55" t="str">
            <v>7198.42</v>
          </cell>
        </row>
        <row r="56">
          <cell r="C56" t="str">
            <v>7199.40</v>
          </cell>
        </row>
        <row r="57">
          <cell r="C57" t="str">
            <v>7199.42</v>
          </cell>
        </row>
        <row r="58">
          <cell r="C58" t="str">
            <v>7200.40</v>
          </cell>
        </row>
        <row r="59">
          <cell r="C59" t="str">
            <v>7200.42</v>
          </cell>
        </row>
        <row r="60">
          <cell r="C60" t="str">
            <v>7200.43</v>
          </cell>
        </row>
        <row r="61">
          <cell r="C61" t="str">
            <v>7200.44</v>
          </cell>
        </row>
        <row r="62">
          <cell r="C62" t="str">
            <v>7200.45</v>
          </cell>
        </row>
        <row r="63">
          <cell r="C63" t="str">
            <v>7200.46</v>
          </cell>
        </row>
        <row r="64">
          <cell r="C64" t="str">
            <v>7208.40</v>
          </cell>
        </row>
        <row r="65">
          <cell r="C65" t="str">
            <v>7208.42</v>
          </cell>
        </row>
        <row r="66">
          <cell r="C66" t="str">
            <v>7735.00</v>
          </cell>
        </row>
        <row r="67">
          <cell r="C67" t="str">
            <v>7740.00</v>
          </cell>
        </row>
        <row r="68">
          <cell r="C68" t="str">
            <v>7745.00</v>
          </cell>
        </row>
        <row r="69">
          <cell r="C69" t="str">
            <v>7250.02</v>
          </cell>
        </row>
        <row r="70">
          <cell r="C70" t="str">
            <v>7250.03</v>
          </cell>
        </row>
        <row r="71">
          <cell r="C71" t="str">
            <v>7250.04</v>
          </cell>
        </row>
        <row r="72">
          <cell r="C72" t="str">
            <v>7250.05</v>
          </cell>
        </row>
        <row r="73">
          <cell r="C73" t="str">
            <v>7691.00</v>
          </cell>
        </row>
        <row r="74">
          <cell r="C74" t="str">
            <v>7301.02</v>
          </cell>
        </row>
        <row r="75">
          <cell r="C75" t="str">
            <v>7251.01</v>
          </cell>
        </row>
        <row r="76">
          <cell r="C76" t="str">
            <v>7251.02</v>
          </cell>
        </row>
        <row r="77">
          <cell r="C77" t="str">
            <v>7262.01</v>
          </cell>
        </row>
        <row r="78">
          <cell r="C78" t="str">
            <v>7262.02</v>
          </cell>
        </row>
        <row r="79">
          <cell r="C79" t="str">
            <v>7262.03</v>
          </cell>
        </row>
        <row r="80">
          <cell r="C80" t="str">
            <v>7390.00</v>
          </cell>
        </row>
        <row r="81">
          <cell r="C81" t="str">
            <v>7391.00</v>
          </cell>
        </row>
        <row r="82">
          <cell r="C82" t="str">
            <v>7391.06</v>
          </cell>
        </row>
        <row r="83">
          <cell r="C83" t="str">
            <v>7392.00</v>
          </cell>
        </row>
        <row r="84">
          <cell r="C84" t="str">
            <v>7392.06</v>
          </cell>
        </row>
        <row r="85">
          <cell r="C85" t="str">
            <v>7814.00</v>
          </cell>
        </row>
        <row r="86">
          <cell r="C86" t="str">
            <v>7818.00</v>
          </cell>
        </row>
        <row r="87">
          <cell r="C87" t="str">
            <v>7125.16.33.00</v>
          </cell>
        </row>
        <row r="88">
          <cell r="C88" t="str">
            <v>7125.16.33.06</v>
          </cell>
        </row>
        <row r="89">
          <cell r="C89" t="str">
            <v>7131.16.33.00</v>
          </cell>
        </row>
        <row r="90">
          <cell r="C90" t="str">
            <v>7125.18.33.00</v>
          </cell>
        </row>
        <row r="91">
          <cell r="C91" t="str">
            <v>7130.18.33.00</v>
          </cell>
        </row>
        <row r="92">
          <cell r="C92" t="str">
            <v>7834.14</v>
          </cell>
        </row>
        <row r="93">
          <cell r="C93" t="str">
            <v>7143.24.33.00</v>
          </cell>
        </row>
        <row r="94">
          <cell r="C94" t="str">
            <v>7143.26.33.00</v>
          </cell>
        </row>
        <row r="95">
          <cell r="C95" t="str">
            <v>7143.48.33.00</v>
          </cell>
        </row>
        <row r="96">
          <cell r="C96" t="str">
            <v>7143.48.33.02</v>
          </cell>
        </row>
        <row r="97">
          <cell r="C97" t="str">
            <v>7144.24.33.00</v>
          </cell>
        </row>
        <row r="98">
          <cell r="C98" t="str">
            <v>7144.26.33.00</v>
          </cell>
        </row>
        <row r="99">
          <cell r="C99" t="str">
            <v>7144.48.33.00</v>
          </cell>
        </row>
        <row r="100">
          <cell r="C100" t="str">
            <v>7145.26.33.00</v>
          </cell>
        </row>
        <row r="101">
          <cell r="C101" t="str">
            <v>7143.24.33.50</v>
          </cell>
        </row>
        <row r="102">
          <cell r="C102" t="str">
            <v>7144.24.33.50</v>
          </cell>
        </row>
        <row r="103">
          <cell r="C103" t="str">
            <v>7145.24.33.50</v>
          </cell>
        </row>
        <row r="104">
          <cell r="C104" t="str">
            <v>7276.02</v>
          </cell>
        </row>
        <row r="105">
          <cell r="C105" t="str">
            <v>7278.02</v>
          </cell>
        </row>
        <row r="106">
          <cell r="C106" t="str">
            <v>7336.00</v>
          </cell>
        </row>
        <row r="107">
          <cell r="C107" t="str">
            <v>7333.00</v>
          </cell>
        </row>
        <row r="108">
          <cell r="C108" t="str">
            <v>7333.06</v>
          </cell>
        </row>
        <row r="109">
          <cell r="C109" t="str">
            <v>7337.00</v>
          </cell>
        </row>
        <row r="110">
          <cell r="C110" t="str">
            <v>7332.00</v>
          </cell>
        </row>
        <row r="111">
          <cell r="C111" t="str">
            <v>7332.02</v>
          </cell>
        </row>
        <row r="112">
          <cell r="C112" t="str">
            <v>7332.06</v>
          </cell>
        </row>
        <row r="113">
          <cell r="C113" t="str">
            <v>7338.00</v>
          </cell>
        </row>
        <row r="114">
          <cell r="C114" t="str">
            <v>7334.00</v>
          </cell>
        </row>
        <row r="115">
          <cell r="C115" t="str">
            <v>7334.06</v>
          </cell>
        </row>
        <row r="116">
          <cell r="C116" t="str">
            <v>7339.00</v>
          </cell>
        </row>
        <row r="117">
          <cell r="C117" t="str">
            <v>7999.00</v>
          </cell>
        </row>
        <row r="118">
          <cell r="C118" t="str">
            <v>7920.00</v>
          </cell>
        </row>
        <row r="119">
          <cell r="C119" t="str">
            <v>9215.03</v>
          </cell>
        </row>
        <row r="120">
          <cell r="C120" t="str">
            <v>9215.10</v>
          </cell>
        </row>
        <row r="121">
          <cell r="C121" t="str">
            <v>9215.11</v>
          </cell>
        </row>
        <row r="122">
          <cell r="C122" t="str">
            <v>9215.12</v>
          </cell>
        </row>
        <row r="123">
          <cell r="C123" t="str">
            <v>9215.13</v>
          </cell>
        </row>
        <row r="124">
          <cell r="C124" t="str">
            <v>7263.01</v>
          </cell>
        </row>
        <row r="125">
          <cell r="C125" t="str">
            <v>7263.04</v>
          </cell>
        </row>
        <row r="126">
          <cell r="C126" t="str">
            <v>7270.02</v>
          </cell>
        </row>
        <row r="127">
          <cell r="C127" t="str">
            <v>7271.02</v>
          </cell>
        </row>
        <row r="128">
          <cell r="C128" t="str">
            <v>7271.03</v>
          </cell>
        </row>
        <row r="129">
          <cell r="C129" t="str">
            <v>7272.02</v>
          </cell>
        </row>
        <row r="130">
          <cell r="C130" t="str">
            <v>7273.02</v>
          </cell>
        </row>
        <row r="131">
          <cell r="C131" t="str">
            <v>7273.03</v>
          </cell>
        </row>
        <row r="132">
          <cell r="C132" t="str">
            <v>7281.02</v>
          </cell>
        </row>
        <row r="133">
          <cell r="C133" t="str">
            <v>7281.04</v>
          </cell>
        </row>
        <row r="134">
          <cell r="C134" t="str">
            <v>7282.03</v>
          </cell>
        </row>
        <row r="135">
          <cell r="C135" t="str">
            <v>7329.00B</v>
          </cell>
        </row>
        <row r="136">
          <cell r="C136" t="str">
            <v>7329.06B</v>
          </cell>
        </row>
        <row r="137">
          <cell r="C137" t="str">
            <v>7330.00B</v>
          </cell>
        </row>
        <row r="138">
          <cell r="C138" t="str">
            <v>7330.02B</v>
          </cell>
        </row>
        <row r="139">
          <cell r="C139" t="str">
            <v>7330.04B</v>
          </cell>
        </row>
        <row r="140">
          <cell r="C140" t="str">
            <v>7330.06B</v>
          </cell>
        </row>
        <row r="141">
          <cell r="C141" t="str">
            <v>7331.00B</v>
          </cell>
        </row>
        <row r="142">
          <cell r="C142" t="str">
            <v>7331.02B</v>
          </cell>
        </row>
        <row r="143">
          <cell r="C143" t="str">
            <v>7331.04B</v>
          </cell>
        </row>
        <row r="144">
          <cell r="C144" t="str">
            <v>7331.06B</v>
          </cell>
        </row>
        <row r="145">
          <cell r="C145" t="str">
            <v>7332.00B</v>
          </cell>
        </row>
        <row r="146">
          <cell r="C146" t="str">
            <v>7332.02B</v>
          </cell>
        </row>
        <row r="147">
          <cell r="C147" t="str">
            <v>7332.06B</v>
          </cell>
        </row>
        <row r="148">
          <cell r="C148" t="str">
            <v>7333.00B</v>
          </cell>
        </row>
        <row r="149">
          <cell r="C149" t="str">
            <v>7333.02B</v>
          </cell>
        </row>
        <row r="150">
          <cell r="C150" t="str">
            <v>7333.06B</v>
          </cell>
        </row>
        <row r="151">
          <cell r="C151" t="str">
            <v>7334.00B</v>
          </cell>
        </row>
        <row r="152">
          <cell r="C152" t="str">
            <v>7334.02B</v>
          </cell>
        </row>
        <row r="153">
          <cell r="C153" t="str">
            <v>7334.06B</v>
          </cell>
        </row>
        <row r="154">
          <cell r="C154" t="str">
            <v>7337.00B</v>
          </cell>
        </row>
        <row r="155">
          <cell r="C155" t="str">
            <v>7338.00B</v>
          </cell>
        </row>
        <row r="156">
          <cell r="C156" t="str">
            <v>7339.00B</v>
          </cell>
        </row>
        <row r="157">
          <cell r="C157" t="str">
            <v>7390.00B</v>
          </cell>
        </row>
        <row r="158">
          <cell r="C158" t="str">
            <v>7471.00</v>
          </cell>
        </row>
        <row r="159">
          <cell r="C159" t="str">
            <v>7472.00</v>
          </cell>
        </row>
        <row r="160">
          <cell r="C160" t="str">
            <v>7473.00</v>
          </cell>
        </row>
        <row r="161">
          <cell r="C161" t="str">
            <v>7476.00</v>
          </cell>
        </row>
        <row r="162">
          <cell r="C162" t="str">
            <v>7476.02</v>
          </cell>
        </row>
        <row r="163">
          <cell r="C163" t="str">
            <v>7476.06</v>
          </cell>
        </row>
        <row r="164">
          <cell r="C164" t="str">
            <v>7477.00</v>
          </cell>
        </row>
        <row r="165">
          <cell r="C165" t="str">
            <v>7477.02</v>
          </cell>
        </row>
        <row r="166">
          <cell r="C166" t="str">
            <v>7477.06</v>
          </cell>
        </row>
        <row r="167">
          <cell r="C167" t="str">
            <v>7478.00</v>
          </cell>
        </row>
        <row r="168">
          <cell r="C168" t="str">
            <v>7478.02</v>
          </cell>
        </row>
        <row r="169">
          <cell r="C169" t="str">
            <v>7478.06</v>
          </cell>
        </row>
        <row r="170">
          <cell r="C170" t="str">
            <v>7481.00</v>
          </cell>
        </row>
        <row r="171">
          <cell r="C171" t="str">
            <v>7482.00</v>
          </cell>
        </row>
        <row r="172">
          <cell r="C172" t="str">
            <v>7483.00</v>
          </cell>
        </row>
        <row r="173">
          <cell r="C173" t="str">
            <v>7486.00</v>
          </cell>
        </row>
        <row r="174">
          <cell r="C174" t="str">
            <v>7486.02</v>
          </cell>
        </row>
        <row r="175">
          <cell r="C175" t="str">
            <v>7486.06</v>
          </cell>
        </row>
        <row r="176">
          <cell r="C176" t="str">
            <v>7487.00</v>
          </cell>
        </row>
        <row r="177">
          <cell r="C177" t="str">
            <v>7487.02</v>
          </cell>
        </row>
        <row r="178">
          <cell r="C178" t="str">
            <v>7487.06</v>
          </cell>
        </row>
        <row r="179">
          <cell r="C179" t="str">
            <v>7488.00</v>
          </cell>
        </row>
        <row r="180">
          <cell r="C180" t="str">
            <v>7488.02</v>
          </cell>
        </row>
        <row r="181">
          <cell r="C181" t="str">
            <v>7488.06</v>
          </cell>
        </row>
        <row r="182">
          <cell r="C182" t="str">
            <v>7700.00</v>
          </cell>
        </row>
        <row r="183">
          <cell r="C183" t="str">
            <v>7700.06</v>
          </cell>
        </row>
        <row r="184">
          <cell r="C184" t="str">
            <v>7701.00</v>
          </cell>
        </row>
        <row r="185">
          <cell r="C185" t="str">
            <v>7701.02</v>
          </cell>
        </row>
        <row r="186">
          <cell r="C186" t="str">
            <v>7701.06</v>
          </cell>
        </row>
        <row r="187">
          <cell r="C187" t="str">
            <v>7701.1ST.0000.01</v>
          </cell>
        </row>
        <row r="188">
          <cell r="C188" t="str">
            <v>7720.00</v>
          </cell>
        </row>
        <row r="189">
          <cell r="C189" t="str">
            <v>7721.00</v>
          </cell>
        </row>
        <row r="190">
          <cell r="C190" t="str">
            <v>7721.02</v>
          </cell>
        </row>
        <row r="191">
          <cell r="C191" t="str">
            <v>7721.06</v>
          </cell>
        </row>
        <row r="192">
          <cell r="C192" t="str">
            <v>7721.10</v>
          </cell>
        </row>
        <row r="193">
          <cell r="C193" t="str">
            <v>7722.00</v>
          </cell>
        </row>
        <row r="194">
          <cell r="C194" t="str">
            <v>7735.00A</v>
          </cell>
        </row>
        <row r="195">
          <cell r="C195" t="str">
            <v>7740.00A</v>
          </cell>
        </row>
        <row r="196">
          <cell r="C196" t="str">
            <v>7745.00A</v>
          </cell>
        </row>
        <row r="197">
          <cell r="C197" t="str">
            <v>7750.00</v>
          </cell>
        </row>
        <row r="198">
          <cell r="C198" t="str">
            <v>7750.0S0.0000.00</v>
          </cell>
        </row>
        <row r="199">
          <cell r="C199" t="str">
            <v>7750.0ST.0002.00</v>
          </cell>
        </row>
        <row r="200">
          <cell r="C200" t="str">
            <v>7750.1ST.0000.00</v>
          </cell>
        </row>
        <row r="201">
          <cell r="C201" t="str">
            <v>7750.90</v>
          </cell>
        </row>
        <row r="202">
          <cell r="C202" t="str">
            <v>7752.00</v>
          </cell>
        </row>
        <row r="203">
          <cell r="C203" t="str">
            <v>7752.0S0.0000.00</v>
          </cell>
        </row>
        <row r="204">
          <cell r="C204" t="str">
            <v>7752.0ST.0002.00</v>
          </cell>
        </row>
        <row r="205">
          <cell r="C205" t="str">
            <v>7752.90</v>
          </cell>
        </row>
        <row r="206">
          <cell r="C206" t="str">
            <v>7755.00</v>
          </cell>
        </row>
        <row r="207">
          <cell r="C207" t="str">
            <v>7755.0S0.0000.00</v>
          </cell>
        </row>
        <row r="208">
          <cell r="C208" t="str">
            <v>7755.0ST.0002.00</v>
          </cell>
        </row>
        <row r="209">
          <cell r="C209" t="str">
            <v>7755.90</v>
          </cell>
        </row>
        <row r="210">
          <cell r="C210" t="str">
            <v>7760.00</v>
          </cell>
        </row>
        <row r="211">
          <cell r="C211" t="str">
            <v>7760.02</v>
          </cell>
        </row>
        <row r="212">
          <cell r="C212" t="str">
            <v>7760.03</v>
          </cell>
        </row>
        <row r="213">
          <cell r="C213" t="str">
            <v>7760.06</v>
          </cell>
        </row>
        <row r="214">
          <cell r="C214" t="str">
            <v>7762.00</v>
          </cell>
        </row>
        <row r="215">
          <cell r="C215" t="str">
            <v>7765.00</v>
          </cell>
        </row>
        <row r="216">
          <cell r="C216" t="str">
            <v>7766.00</v>
          </cell>
        </row>
        <row r="217">
          <cell r="C217" t="str">
            <v>7770.00A</v>
          </cell>
        </row>
        <row r="218">
          <cell r="C218" t="str">
            <v>7772.00A</v>
          </cell>
        </row>
        <row r="219">
          <cell r="C219" t="str">
            <v>7775.00A</v>
          </cell>
        </row>
        <row r="220">
          <cell r="C220" t="str">
            <v>7780.00</v>
          </cell>
        </row>
        <row r="221">
          <cell r="C221" t="str">
            <v>7782.00</v>
          </cell>
        </row>
        <row r="222">
          <cell r="C222" t="str">
            <v>7785.00</v>
          </cell>
        </row>
        <row r="223">
          <cell r="C223" t="str">
            <v>7804.00</v>
          </cell>
        </row>
        <row r="224">
          <cell r="C224" t="str">
            <v>7824.00</v>
          </cell>
        </row>
        <row r="225">
          <cell r="C225" t="str">
            <v>7834.00</v>
          </cell>
        </row>
        <row r="226">
          <cell r="C226" t="str">
            <v>7838.00</v>
          </cell>
        </row>
        <row r="227">
          <cell r="C227" t="str">
            <v>7840.00</v>
          </cell>
        </row>
        <row r="228">
          <cell r="C228" t="str">
            <v>7850.00B</v>
          </cell>
        </row>
        <row r="229">
          <cell r="C229" t="str">
            <v>8720.0ST.B100.00</v>
          </cell>
        </row>
        <row r="230">
          <cell r="C230" t="str">
            <v>8721.0ST.B100.00</v>
          </cell>
        </row>
        <row r="231">
          <cell r="C231" t="str">
            <v>8722.0ST.B100.00</v>
          </cell>
        </row>
        <row r="232">
          <cell r="C232" t="str">
            <v>8760.0ST.B100.00</v>
          </cell>
        </row>
        <row r="233">
          <cell r="C233" t="str">
            <v>BSA-185065/12-E-DIN</v>
          </cell>
        </row>
        <row r="234">
          <cell r="C234" t="str">
            <v>BXA-185040/4CF __ 4° FP</v>
          </cell>
        </row>
        <row r="235">
          <cell r="C235" t="str">
            <v>BXA-185040/4CF __ 6° FP</v>
          </cell>
        </row>
        <row r="236">
          <cell r="C236" t="str">
            <v>BXA-185040/8CF __ 2° FP</v>
          </cell>
        </row>
        <row r="237">
          <cell r="C237" t="str">
            <v>BXA-185040/8CF __ 4° FP</v>
          </cell>
        </row>
        <row r="238">
          <cell r="C238" t="str">
            <v>BXA-185040/8CF __ FP</v>
          </cell>
        </row>
        <row r="239">
          <cell r="C239" t="str">
            <v>BXA-185060/12CF __ 2° FP</v>
          </cell>
        </row>
        <row r="240">
          <cell r="C240" t="str">
            <v>BXA-185060/12CF __ FP</v>
          </cell>
        </row>
        <row r="241">
          <cell r="C241" t="str">
            <v>BXA-185060/4CF __ 2° FP</v>
          </cell>
        </row>
        <row r="242">
          <cell r="C242" t="str">
            <v>BXA-185060/4CF __ 4° FP</v>
          </cell>
        </row>
        <row r="243">
          <cell r="C243" t="str">
            <v>BXA-185060/4CF __ 6° FP</v>
          </cell>
        </row>
        <row r="244">
          <cell r="C244" t="str">
            <v>BXA-185060/4CF __ FP</v>
          </cell>
        </row>
        <row r="245">
          <cell r="C245" t="str">
            <v>BXA-185060/8CF __ 2° FP</v>
          </cell>
        </row>
        <row r="246">
          <cell r="C246" t="str">
            <v>BXA-185060/8CF __ 4° FP</v>
          </cell>
        </row>
        <row r="247">
          <cell r="C247" t="str">
            <v>BXA-185060/8CF __ 6° FP</v>
          </cell>
        </row>
        <row r="248">
          <cell r="C248" t="str">
            <v>BXA-185060/8CF __ FP</v>
          </cell>
        </row>
        <row r="249">
          <cell r="C249" t="str">
            <v>BXA-185063/12CF __ 2° FP</v>
          </cell>
        </row>
        <row r="250">
          <cell r="C250" t="str">
            <v>BXA-185063/12CF __ FP</v>
          </cell>
        </row>
        <row r="251">
          <cell r="C251" t="str">
            <v>BXA-185063/4CF __ 2° FP</v>
          </cell>
        </row>
        <row r="252">
          <cell r="C252" t="str">
            <v>BXA-185063/4CF __ 4° FP</v>
          </cell>
        </row>
        <row r="253">
          <cell r="C253" t="str">
            <v>BXA-185063/4CF __ 6° FP</v>
          </cell>
        </row>
        <row r="254">
          <cell r="C254" t="str">
            <v>BXA-185063/4CF __ FP</v>
          </cell>
        </row>
        <row r="255">
          <cell r="C255" t="str">
            <v>BXA-185063/8BF __ FP</v>
          </cell>
        </row>
        <row r="256">
          <cell r="C256" t="str">
            <v>BXA-185063/8CF __ 2° FP</v>
          </cell>
        </row>
        <row r="257">
          <cell r="C257" t="str">
            <v>BXA-185063/8CF __ 4° FP</v>
          </cell>
        </row>
        <row r="258">
          <cell r="C258" t="str">
            <v>BXA-185063/8CF __ 6° FP</v>
          </cell>
        </row>
        <row r="259">
          <cell r="C259" t="str">
            <v>BXA-185063/8CF __ FP</v>
          </cell>
        </row>
        <row r="260">
          <cell r="C260" t="str">
            <v>BXA-185085/12CF __ 2° FP</v>
          </cell>
        </row>
        <row r="261">
          <cell r="C261" t="str">
            <v>BXA-185085/12CF __ 3° FP</v>
          </cell>
        </row>
        <row r="262">
          <cell r="C262" t="str">
            <v>BXA-185085/12CF __ 4° FP</v>
          </cell>
        </row>
        <row r="263">
          <cell r="C263" t="str">
            <v>BXA-185085/12CF __ FP</v>
          </cell>
        </row>
        <row r="264">
          <cell r="C264" t="str">
            <v>BXA-185090/4CF __ FP</v>
          </cell>
        </row>
        <row r="265">
          <cell r="C265" t="str">
            <v>BXA-185090/8CF __ 2° FP</v>
          </cell>
        </row>
        <row r="266">
          <cell r="C266" t="str">
            <v>BXA-185090/8CF __ 4° FP</v>
          </cell>
        </row>
        <row r="267">
          <cell r="C267" t="str">
            <v>BXA-185090/8CF __ FP</v>
          </cell>
        </row>
        <row r="268">
          <cell r="C268" t="str">
            <v>U3X065X18R000</v>
          </cell>
        </row>
        <row r="269">
          <cell r="C269" t="str">
            <v>3X-V65A-3XR</v>
          </cell>
        </row>
        <row r="270">
          <cell r="C270" t="str">
            <v>932DG65T2E-M</v>
          </cell>
        </row>
        <row r="271">
          <cell r="C271" t="str">
            <v>932DG65T6E-M</v>
          </cell>
        </row>
        <row r="272">
          <cell r="C272" t="str">
            <v>DB932DG65E-M</v>
          </cell>
        </row>
        <row r="273">
          <cell r="C273" t="str">
            <v>DB983H65A-M</v>
          </cell>
        </row>
        <row r="274">
          <cell r="C274" t="str">
            <v>DB983H65B-M</v>
          </cell>
        </row>
        <row r="275">
          <cell r="C275" t="str">
            <v>DB983H65E-M</v>
          </cell>
        </row>
        <row r="276">
          <cell r="C276" t="str">
            <v>DB983H65N-M</v>
          </cell>
        </row>
        <row r="277">
          <cell r="C277" t="str">
            <v>DBXLH-6565B-VTM</v>
          </cell>
        </row>
        <row r="278">
          <cell r="C278" t="str">
            <v>HBX-3319DS-A1M</v>
          </cell>
        </row>
        <row r="279">
          <cell r="C279" t="str">
            <v>HBX-3319DS-VTM</v>
          </cell>
        </row>
        <row r="280">
          <cell r="C280" t="str">
            <v>HBX-6513DS-A1M</v>
          </cell>
        </row>
        <row r="281">
          <cell r="C281" t="str">
            <v>HBX-6513DS-VTM</v>
          </cell>
        </row>
        <row r="282">
          <cell r="C282" t="str">
            <v>HBX-6516DS-A1M</v>
          </cell>
        </row>
        <row r="283">
          <cell r="C283" t="str">
            <v>HBX-6516DS-VTM</v>
          </cell>
        </row>
        <row r="284">
          <cell r="C284" t="str">
            <v>HBX-6517DS-A1M</v>
          </cell>
        </row>
        <row r="285">
          <cell r="C285" t="str">
            <v>HBX-6517DS-VTM</v>
          </cell>
        </row>
        <row r="286">
          <cell r="C286" t="str">
            <v>HBX-6519DS-T0M</v>
          </cell>
        </row>
        <row r="287">
          <cell r="C287" t="str">
            <v>HBX-9014DS-A1M</v>
          </cell>
        </row>
        <row r="288">
          <cell r="C288" t="str">
            <v>HBX-9014DS-VTM</v>
          </cell>
        </row>
        <row r="289">
          <cell r="C289" t="str">
            <v>HBX-9016DS-A1M</v>
          </cell>
        </row>
        <row r="290">
          <cell r="C290" t="str">
            <v>HBX-9016DS-VTM</v>
          </cell>
        </row>
        <row r="291">
          <cell r="C291" t="str">
            <v>HBXX-3817TB1-A2M</v>
          </cell>
        </row>
        <row r="292">
          <cell r="C292" t="str">
            <v>HBXX-3817TB1-VTM</v>
          </cell>
        </row>
        <row r="293">
          <cell r="C293" t="str">
            <v>HBXX-6516DS-A2M</v>
          </cell>
        </row>
        <row r="294">
          <cell r="C294" t="str">
            <v>HBXX-6516DS-VTM</v>
          </cell>
        </row>
        <row r="295">
          <cell r="C295" t="str">
            <v>HBXX-6517DS-A2M</v>
          </cell>
        </row>
        <row r="296">
          <cell r="C296" t="str">
            <v>HBXX-6517DS-VTM</v>
          </cell>
        </row>
        <row r="297">
          <cell r="C297" t="str">
            <v>HBXX-9016DS-A2M</v>
          </cell>
        </row>
        <row r="298">
          <cell r="C298" t="str">
            <v>HBXX-9016DS-VTM</v>
          </cell>
        </row>
        <row r="299">
          <cell r="C299" t="str">
            <v>HWXX-6516DS1-A2M</v>
          </cell>
        </row>
        <row r="300">
          <cell r="C300" t="str">
            <v>HWXX-6516DS1-VTM</v>
          </cell>
        </row>
        <row r="301">
          <cell r="C301" t="str">
            <v>LLPX310R-V1</v>
          </cell>
        </row>
        <row r="302">
          <cell r="C302" t="str">
            <v>LLPX411R-V1</v>
          </cell>
        </row>
        <row r="303">
          <cell r="C303" t="str">
            <v>LPX210R-V1</v>
          </cell>
        </row>
        <row r="304">
          <cell r="C304" t="str">
            <v>PCS-06516-2D</v>
          </cell>
        </row>
        <row r="305">
          <cell r="C305" t="str">
            <v>SBH-1D3319DS</v>
          </cell>
        </row>
        <row r="306">
          <cell r="C306" t="str">
            <v>SSPX310R</v>
          </cell>
        </row>
        <row r="307">
          <cell r="C307" t="str">
            <v>UMWD-03319-XDM</v>
          </cell>
        </row>
        <row r="308">
          <cell r="C308" t="str">
            <v>UMWD-06516-XDM</v>
          </cell>
        </row>
        <row r="309">
          <cell r="C309" t="str">
            <v>UMWD-06517-2DH</v>
          </cell>
        </row>
        <row r="310">
          <cell r="C310" t="str">
            <v>UMWD-06519-0DH</v>
          </cell>
        </row>
        <row r="311">
          <cell r="C311" t="str">
            <v>UMWD-06519-2DH</v>
          </cell>
        </row>
        <row r="312">
          <cell r="C312" t="str">
            <v>VVPX306R-V5</v>
          </cell>
        </row>
        <row r="313">
          <cell r="C313" t="str">
            <v>VVPX306R-V5.MR</v>
          </cell>
        </row>
        <row r="314">
          <cell r="C314" t="str">
            <v>VVPX310B1-SLS-8</v>
          </cell>
        </row>
        <row r="315">
          <cell r="C315" t="str">
            <v>IWH-065V07N0</v>
          </cell>
        </row>
        <row r="316">
          <cell r="C316" t="str">
            <v>IWH-090V08N0-D</v>
          </cell>
        </row>
        <row r="317">
          <cell r="C317" t="str">
            <v>IWH-090VR08NT</v>
          </cell>
        </row>
        <row r="318">
          <cell r="C318" t="str">
            <v>IXD-120V06N0-03</v>
          </cell>
        </row>
        <row r="319">
          <cell r="C319" t="str">
            <v>IXD-360V03NN(05)</v>
          </cell>
        </row>
        <row r="320">
          <cell r="C320" t="str">
            <v>IXD-360V03NN(U)</v>
          </cell>
        </row>
        <row r="321">
          <cell r="C321" t="str">
            <v>IXD-360V03NU(05)</v>
          </cell>
        </row>
        <row r="322">
          <cell r="C322" t="str">
            <v>IXD-360VH03NN</v>
          </cell>
        </row>
        <row r="323">
          <cell r="C323" t="str">
            <v>IXD-360VH03NT</v>
          </cell>
        </row>
        <row r="324">
          <cell r="C324" t="str">
            <v>MJS-065R18JV18JV</v>
          </cell>
        </row>
        <row r="325">
          <cell r="C325" t="str">
            <v>MJS-065R18JV18JV-3R</v>
          </cell>
        </row>
        <row r="326">
          <cell r="C326" t="str">
            <v>ODD5-013R23K06</v>
          </cell>
        </row>
        <row r="327">
          <cell r="C327" t="str">
            <v>ODDV-032R20K-G</v>
          </cell>
        </row>
        <row r="328">
          <cell r="C328" t="str">
            <v>ODI-065R12E15KJJ-G</v>
          </cell>
        </row>
        <row r="329">
          <cell r="C329" t="str">
            <v>ODI-065R15E18KJJ-G</v>
          </cell>
        </row>
        <row r="330">
          <cell r="C330" t="str">
            <v>ODI-065R15NG18JJ-G</v>
          </cell>
        </row>
        <row r="331">
          <cell r="C331" t="str">
            <v>ODI-065R16M-G</v>
          </cell>
        </row>
        <row r="332">
          <cell r="C332" t="str">
            <v>ODI-065R16NB17JJJ-G</v>
          </cell>
        </row>
        <row r="333">
          <cell r="C333" t="str">
            <v>ODI-065R17M-GQ</v>
          </cell>
        </row>
        <row r="334">
          <cell r="C334" t="str">
            <v>ODI3-065R15J-G</v>
          </cell>
        </row>
        <row r="335">
          <cell r="C335" t="str">
            <v>ODM-030V16K0-2</v>
          </cell>
        </row>
        <row r="336">
          <cell r="C336" t="str">
            <v>ODM-030V18B0</v>
          </cell>
        </row>
        <row r="337">
          <cell r="C337" t="str">
            <v>ODM-075V11N0</v>
          </cell>
        </row>
        <row r="338">
          <cell r="C338" t="str">
            <v>ODP-030V20K0</v>
          </cell>
        </row>
        <row r="339">
          <cell r="C339" t="str">
            <v>ODP-032R15J</v>
          </cell>
        </row>
        <row r="340">
          <cell r="C340" t="str">
            <v>ODP-032V15N</v>
          </cell>
        </row>
        <row r="341">
          <cell r="C341" t="str">
            <v>ODP-065R09BJ-G</v>
          </cell>
        </row>
        <row r="342">
          <cell r="C342" t="str">
            <v>ODP-065R09BJ-G(2J)</v>
          </cell>
        </row>
        <row r="343">
          <cell r="C343" t="str">
            <v>ODP-065R12M14J-G</v>
          </cell>
        </row>
        <row r="344">
          <cell r="C344" t="str">
            <v>ODP-065R12M14JJ-G</v>
          </cell>
        </row>
        <row r="345">
          <cell r="C345" t="str">
            <v>ODP-065R15Bxx</v>
          </cell>
        </row>
        <row r="346">
          <cell r="C346" t="str">
            <v>ODP-065R15Kxx-G</v>
          </cell>
        </row>
        <row r="347">
          <cell r="C347" t="str">
            <v>ODP-065R17B18Kxxyy</v>
          </cell>
        </row>
        <row r="348">
          <cell r="C348" t="str">
            <v>ODP-065R17Bxx</v>
          </cell>
        </row>
        <row r="349">
          <cell r="C349" t="str">
            <v>ODP-065R18Bxx</v>
          </cell>
        </row>
        <row r="350">
          <cell r="C350" t="str">
            <v>ODP-065R18Exx(JS)</v>
          </cell>
        </row>
        <row r="351">
          <cell r="C351" t="str">
            <v>ODP-065R18Kxx-G</v>
          </cell>
        </row>
        <row r="352">
          <cell r="C352" t="str">
            <v>ODP-065V11N</v>
          </cell>
        </row>
        <row r="353">
          <cell r="C353" t="str">
            <v>ODP-065V17Bxx</v>
          </cell>
        </row>
        <row r="354">
          <cell r="C354" t="str">
            <v>ODP-065V18Bxx</v>
          </cell>
        </row>
        <row r="355">
          <cell r="C355" t="str">
            <v>ODP-065V18Kxx</v>
          </cell>
        </row>
        <row r="356">
          <cell r="C356" t="str">
            <v>ODP-090R17Bxx</v>
          </cell>
        </row>
        <row r="357">
          <cell r="C357" t="str">
            <v>ODP-090V17Bxx</v>
          </cell>
        </row>
        <row r="358">
          <cell r="C358" t="str">
            <v>ODTP-024R20K06-G</v>
          </cell>
        </row>
        <row r="359">
          <cell r="C359" t="str">
            <v>ODV-032R18E-G</v>
          </cell>
        </row>
        <row r="360">
          <cell r="C360" t="str">
            <v>ODV-032R20E-G</v>
          </cell>
        </row>
        <row r="361">
          <cell r="C361" t="str">
            <v>ODV-032R20E-G V1</v>
          </cell>
        </row>
        <row r="362">
          <cell r="C362" t="str">
            <v>ODV-032R21K-G</v>
          </cell>
        </row>
        <row r="363">
          <cell r="C363" t="str">
            <v>ODV-032R23K-G V1</v>
          </cell>
        </row>
        <row r="364">
          <cell r="C364" t="str">
            <v>ODV-065R14E17K-G</v>
          </cell>
        </row>
        <row r="365">
          <cell r="C365" t="str">
            <v>ODV-065R14M17J-G</v>
          </cell>
        </row>
        <row r="366">
          <cell r="C366" t="str">
            <v>ODV-065R14M17JJ-G</v>
          </cell>
        </row>
        <row r="367">
          <cell r="C367" t="str">
            <v>ODV-065R15B</v>
          </cell>
        </row>
        <row r="368">
          <cell r="C368" t="str">
            <v>ODV-065R15B15J15J</v>
          </cell>
        </row>
        <row r="369">
          <cell r="C369" t="str">
            <v>ODV-065R15E18J18J-G</v>
          </cell>
        </row>
        <row r="370">
          <cell r="C370" t="str">
            <v>ODV-065R15E18J-G</v>
          </cell>
        </row>
        <row r="371">
          <cell r="C371" t="str">
            <v>ODV-065R15E18K-G</v>
          </cell>
        </row>
        <row r="372">
          <cell r="C372" t="str">
            <v>ODV-065R15E18K-G V2</v>
          </cell>
        </row>
        <row r="373">
          <cell r="C373" t="str">
            <v>ODV-065R15E18KK-G V2</v>
          </cell>
        </row>
        <row r="374">
          <cell r="C374" t="str">
            <v>ODV-065R15E-G</v>
          </cell>
        </row>
        <row r="375">
          <cell r="C375" t="str">
            <v>ODV-065R15EJJ</v>
          </cell>
        </row>
        <row r="376">
          <cell r="C376" t="str">
            <v>ODV-065R15EKK</v>
          </cell>
        </row>
        <row r="377">
          <cell r="C377" t="str">
            <v>ODV-065R15K-G</v>
          </cell>
        </row>
        <row r="378">
          <cell r="C378" t="str">
            <v>ODV-065R15M18J-G</v>
          </cell>
        </row>
        <row r="379">
          <cell r="C379" t="str">
            <v>ODV-065R15M18JJ-G</v>
          </cell>
        </row>
        <row r="380">
          <cell r="C380" t="str">
            <v>ODV-065R15M-G</v>
          </cell>
        </row>
        <row r="381">
          <cell r="C381" t="str">
            <v>ODV-065R16B</v>
          </cell>
        </row>
        <row r="382">
          <cell r="C382" t="str">
            <v>ODV-065R16M18J-G</v>
          </cell>
        </row>
        <row r="383">
          <cell r="C383" t="str">
            <v>ODV-065R16M18JJ-G</v>
          </cell>
        </row>
        <row r="384">
          <cell r="C384" t="str">
            <v>ODV-065R16M-G</v>
          </cell>
        </row>
        <row r="385">
          <cell r="C385" t="str">
            <v>ODV-065R17B</v>
          </cell>
        </row>
        <row r="386">
          <cell r="C386" t="str">
            <v>ODV-065R17E18J-G</v>
          </cell>
        </row>
        <row r="387">
          <cell r="C387" t="str">
            <v>ODV-065R17E18JJJ-G</v>
          </cell>
        </row>
        <row r="388">
          <cell r="C388" t="str">
            <v>ODV-065R17E18JJJJ-G</v>
          </cell>
        </row>
        <row r="389">
          <cell r="C389" t="str">
            <v>ODV-065R17E18K</v>
          </cell>
        </row>
        <row r="390">
          <cell r="C390" t="str">
            <v>ODV-065R17E18K-G</v>
          </cell>
        </row>
        <row r="391">
          <cell r="C391" t="str">
            <v>ODV-065R17E18K-G V1</v>
          </cell>
        </row>
        <row r="392">
          <cell r="C392" t="str">
            <v>ODV-065R17E18KK-G V1</v>
          </cell>
        </row>
        <row r="393">
          <cell r="C393" t="str">
            <v>ODV-065R17E-G</v>
          </cell>
        </row>
        <row r="394">
          <cell r="C394" t="str">
            <v>ODV-065R17EJJ-G</v>
          </cell>
        </row>
        <row r="395">
          <cell r="C395" t="str">
            <v>ODV-065R17EKJJ-G</v>
          </cell>
        </row>
        <row r="396">
          <cell r="C396" t="str">
            <v>ODV-065R17M18JJ-G</v>
          </cell>
        </row>
        <row r="397">
          <cell r="C397" t="str">
            <v>ODV-065R17M18JJJ-G</v>
          </cell>
        </row>
        <row r="398">
          <cell r="C398" t="str">
            <v>ODV-065R17M18JJJJ-G</v>
          </cell>
        </row>
        <row r="399">
          <cell r="C399" t="str">
            <v>ODV-065R18B</v>
          </cell>
        </row>
        <row r="400">
          <cell r="C400" t="str">
            <v>ODV-065R18E</v>
          </cell>
        </row>
        <row r="401">
          <cell r="C401" t="str">
            <v>ODV-065R18E-G</v>
          </cell>
        </row>
        <row r="402">
          <cell r="C402" t="str">
            <v>ODV-065R18EJ-G</v>
          </cell>
        </row>
        <row r="403">
          <cell r="C403" t="str">
            <v>ODV-065R18EJJ-G</v>
          </cell>
        </row>
        <row r="404">
          <cell r="C404" t="str">
            <v>ODV-065R18EK</v>
          </cell>
        </row>
        <row r="405">
          <cell r="C405" t="str">
            <v>ODV-065R18EK-G</v>
          </cell>
        </row>
        <row r="406">
          <cell r="C406" t="str">
            <v>ODV-065R18EKK-G</v>
          </cell>
        </row>
        <row r="407">
          <cell r="C407" t="str">
            <v>ODV-065R18J</v>
          </cell>
        </row>
        <row r="408">
          <cell r="C408" t="str">
            <v>ODV-065R18J-G</v>
          </cell>
        </row>
        <row r="409">
          <cell r="C409" t="str">
            <v>ODV-065R18K</v>
          </cell>
        </row>
        <row r="410">
          <cell r="C410" t="str">
            <v>ODV-065R18K-G</v>
          </cell>
        </row>
        <row r="411">
          <cell r="C411" t="str">
            <v>ODV-065R18K-G V1</v>
          </cell>
        </row>
        <row r="412">
          <cell r="C412" t="str">
            <v>ODV-065R21K-G</v>
          </cell>
        </row>
        <row r="413">
          <cell r="C413" t="str">
            <v>ODV-090R17E-G</v>
          </cell>
        </row>
        <row r="414">
          <cell r="C414" t="str">
            <v>ODV-090R17K-G</v>
          </cell>
        </row>
        <row r="415">
          <cell r="C415" t="str">
            <v>ODV2-065R15E18K-G</v>
          </cell>
        </row>
        <row r="416">
          <cell r="C416" t="str">
            <v>ODV2-065R16J-G</v>
          </cell>
        </row>
        <row r="417">
          <cell r="C417" t="str">
            <v>ODV2-065R17E18J-G</v>
          </cell>
        </row>
        <row r="418">
          <cell r="C418" t="str">
            <v>ODV2-065R17E-G</v>
          </cell>
        </row>
        <row r="419">
          <cell r="C419" t="str">
            <v>ODV2-065R18J</v>
          </cell>
        </row>
        <row r="420">
          <cell r="C420" t="str">
            <v>ODV2-065R18J-G</v>
          </cell>
        </row>
        <row r="421">
          <cell r="C421" t="str">
            <v>ODV2-065R18J-G V1</v>
          </cell>
        </row>
        <row r="422">
          <cell r="C422" t="str">
            <v>ODV2-065R18K</v>
          </cell>
        </row>
        <row r="423">
          <cell r="C423" t="str">
            <v>ODV2-065R18K-G</v>
          </cell>
        </row>
        <row r="424">
          <cell r="C424" t="str">
            <v>ODV2-065R18K-G V2</v>
          </cell>
        </row>
        <row r="425">
          <cell r="C425" t="str">
            <v>ODV2-065R21K-G V1</v>
          </cell>
        </row>
        <row r="426">
          <cell r="C426" t="str">
            <v>ODV3-065R18J-G V1</v>
          </cell>
        </row>
        <row r="427">
          <cell r="C427" t="str">
            <v>ODV3-065R18K-G V1</v>
          </cell>
        </row>
        <row r="428">
          <cell r="C428" t="str">
            <v>OYI-040V12K0-2</v>
          </cell>
        </row>
        <row r="429">
          <cell r="C429" t="str">
            <v>OYI-040V13B0-2</v>
          </cell>
        </row>
        <row r="430">
          <cell r="C430" t="str">
            <v>RVV-65A-R3</v>
          </cell>
        </row>
        <row r="431">
          <cell r="C431" t="str">
            <v>RVVPX303.6F12R2</v>
          </cell>
        </row>
        <row r="432">
          <cell r="C432" t="str">
            <v>Air 11 B20A B8P (1,3m)</v>
          </cell>
        </row>
        <row r="433">
          <cell r="C433" t="str">
            <v>Air 11 B20A B8P (2,0m)</v>
          </cell>
        </row>
        <row r="434">
          <cell r="C434" t="str">
            <v>Air 11 B8A B20P</v>
          </cell>
        </row>
        <row r="435">
          <cell r="C435" t="str">
            <v>Air 21 B1A B12P B8P (2,0m)</v>
          </cell>
        </row>
        <row r="436">
          <cell r="C436" t="str">
            <v>Air 21 B1A B3P</v>
          </cell>
        </row>
        <row r="437">
          <cell r="C437" t="str">
            <v>Air 21 B2A B12P B8P (2,0m)</v>
          </cell>
        </row>
        <row r="438">
          <cell r="C438" t="str">
            <v>Air 21 B2A B4P</v>
          </cell>
        </row>
        <row r="439">
          <cell r="C439" t="str">
            <v>Air 21 B3A B12P B8P (2,4m)</v>
          </cell>
        </row>
        <row r="440">
          <cell r="C440" t="str">
            <v>Air 21 B3A B1P</v>
          </cell>
        </row>
        <row r="441">
          <cell r="C441" t="str">
            <v>Air 21 B4A B12P B5P (2,4m)</v>
          </cell>
        </row>
        <row r="442">
          <cell r="C442" t="str">
            <v>Air 21 B4A B12P B8P (1,3m)</v>
          </cell>
        </row>
        <row r="443">
          <cell r="C443" t="str">
            <v>Air 21 B4A B12P B8P (2,0m)</v>
          </cell>
        </row>
        <row r="444">
          <cell r="C444" t="str">
            <v>Air 21 B4A B2P</v>
          </cell>
        </row>
        <row r="445">
          <cell r="C445" t="str">
            <v>Air 21 B7A 2P</v>
          </cell>
        </row>
        <row r="446">
          <cell r="C446" t="str">
            <v>Air 32 B2A B66AA</v>
          </cell>
        </row>
        <row r="447">
          <cell r="C447" t="str">
            <v>Air 32 B2A B66AP</v>
          </cell>
        </row>
        <row r="448">
          <cell r="C448" t="str">
            <v>Air 32 B2A B7P LBP</v>
          </cell>
        </row>
        <row r="449">
          <cell r="C449" t="str">
            <v>Air 32 B3A B7P LBP</v>
          </cell>
        </row>
        <row r="450">
          <cell r="C450" t="str">
            <v>Air 32 B4A B2P</v>
          </cell>
        </row>
        <row r="451">
          <cell r="C451" t="str">
            <v>Air 32 B66AA B2P</v>
          </cell>
        </row>
        <row r="452">
          <cell r="C452" t="str">
            <v>Air 32 B66AA B7P LBP</v>
          </cell>
        </row>
        <row r="453">
          <cell r="C453" t="str">
            <v>Air 32 B7A B3A LBP</v>
          </cell>
        </row>
        <row r="454">
          <cell r="C454" t="str">
            <v>Air 32 B7A B66AA LBP</v>
          </cell>
        </row>
        <row r="455">
          <cell r="C455" t="str">
            <v>Air 32 B7A HBP LBP</v>
          </cell>
        </row>
        <row r="456">
          <cell r="C456" t="str">
            <v>Air 32 B7AA HBP LBP</v>
          </cell>
        </row>
        <row r="457">
          <cell r="C457" t="str">
            <v>Air 6468 B42</v>
          </cell>
        </row>
        <row r="458">
          <cell r="C458" t="str">
            <v>DDTMA (1900MHz)</v>
          </cell>
        </row>
        <row r="459">
          <cell r="C459" t="str">
            <v>DTMA (1900MHz)</v>
          </cell>
        </row>
        <row r="460">
          <cell r="C460" t="str">
            <v>Filtro (900MHz) FP-G11D-0D01</v>
          </cell>
        </row>
        <row r="461">
          <cell r="C461" t="str">
            <v>RRU 2217</v>
          </cell>
        </row>
        <row r="462">
          <cell r="C462" t="str">
            <v>RRU 2219</v>
          </cell>
        </row>
        <row r="463">
          <cell r="C463" t="str">
            <v>RRU 4415</v>
          </cell>
        </row>
        <row r="464">
          <cell r="C464" t="str">
            <v>RRU 22 20W</v>
          </cell>
        </row>
        <row r="465">
          <cell r="C465" t="str">
            <v>RRU 22 40W</v>
          </cell>
        </row>
        <row r="466">
          <cell r="C466" t="str">
            <v>RRUS 01</v>
          </cell>
        </row>
        <row r="467">
          <cell r="C467" t="str">
            <v>RRUS 02</v>
          </cell>
        </row>
        <row r="468">
          <cell r="C468" t="str">
            <v>RRUS 11</v>
          </cell>
        </row>
        <row r="469">
          <cell r="C469" t="str">
            <v>RRUS 12</v>
          </cell>
        </row>
        <row r="470">
          <cell r="C470" t="str">
            <v>RRUS 61</v>
          </cell>
        </row>
        <row r="471">
          <cell r="C471" t="str">
            <v>RRUS A2</v>
          </cell>
        </row>
        <row r="472">
          <cell r="C472" t="str">
            <v>RRUW 01 60W</v>
          </cell>
        </row>
        <row r="473">
          <cell r="C473" t="str">
            <v>AAU5281</v>
          </cell>
        </row>
        <row r="474">
          <cell r="C474" t="str">
            <v>728 684</v>
          </cell>
        </row>
        <row r="475">
          <cell r="C475" t="str">
            <v>728 685</v>
          </cell>
        </row>
        <row r="476">
          <cell r="C476" t="str">
            <v>729 931</v>
          </cell>
        </row>
        <row r="477">
          <cell r="C477" t="str">
            <v>730 360</v>
          </cell>
        </row>
        <row r="478">
          <cell r="C478" t="str">
            <v>730 362</v>
          </cell>
        </row>
        <row r="479">
          <cell r="C479" t="str">
            <v>730 366</v>
          </cell>
        </row>
        <row r="480">
          <cell r="C480" t="str">
            <v>730 368</v>
          </cell>
        </row>
        <row r="481">
          <cell r="C481" t="str">
            <v>730 370</v>
          </cell>
        </row>
        <row r="482">
          <cell r="C482" t="str">
            <v>730 372</v>
          </cell>
        </row>
        <row r="483">
          <cell r="C483" t="str">
            <v>730 374</v>
          </cell>
        </row>
        <row r="484">
          <cell r="C484" t="str">
            <v>730 376</v>
          </cell>
        </row>
        <row r="485">
          <cell r="C485" t="str">
            <v>730 378</v>
          </cell>
        </row>
        <row r="486">
          <cell r="C486" t="str">
            <v>730 380</v>
          </cell>
        </row>
        <row r="487">
          <cell r="C487" t="str">
            <v>730 382</v>
          </cell>
        </row>
        <row r="488">
          <cell r="C488" t="str">
            <v>730 676</v>
          </cell>
        </row>
        <row r="489">
          <cell r="C489" t="str">
            <v>730 677</v>
          </cell>
        </row>
        <row r="490">
          <cell r="C490" t="str">
            <v>730 678</v>
          </cell>
        </row>
        <row r="491">
          <cell r="C491" t="str">
            <v>730 682</v>
          </cell>
        </row>
        <row r="492">
          <cell r="C492" t="str">
            <v>730 685</v>
          </cell>
        </row>
        <row r="493">
          <cell r="C493" t="str">
            <v>730 690</v>
          </cell>
        </row>
        <row r="494">
          <cell r="C494" t="str">
            <v>730 691</v>
          </cell>
        </row>
        <row r="495">
          <cell r="C495" t="str">
            <v>732 329</v>
          </cell>
        </row>
        <row r="496">
          <cell r="C496" t="str">
            <v>732 340</v>
          </cell>
        </row>
        <row r="497">
          <cell r="C497" t="str">
            <v>732 344</v>
          </cell>
        </row>
        <row r="498">
          <cell r="C498" t="str">
            <v>732 433</v>
          </cell>
        </row>
        <row r="499">
          <cell r="C499" t="str">
            <v>732 447</v>
          </cell>
        </row>
        <row r="500">
          <cell r="C500" t="str">
            <v>732 448</v>
          </cell>
        </row>
        <row r="501">
          <cell r="C501" t="str">
            <v>732 480</v>
          </cell>
        </row>
        <row r="502">
          <cell r="C502" t="str">
            <v>732 507</v>
          </cell>
        </row>
        <row r="503">
          <cell r="C503" t="str">
            <v>732 689</v>
          </cell>
        </row>
        <row r="504">
          <cell r="C504" t="str">
            <v>732 690</v>
          </cell>
        </row>
        <row r="505">
          <cell r="C505" t="str">
            <v>732 691</v>
          </cell>
        </row>
        <row r="506">
          <cell r="C506" t="str">
            <v>732 692</v>
          </cell>
        </row>
        <row r="507">
          <cell r="C507" t="str">
            <v>732 967</v>
          </cell>
        </row>
        <row r="508">
          <cell r="C508" t="str">
            <v>734 304</v>
          </cell>
        </row>
        <row r="509">
          <cell r="C509" t="str">
            <v>734 306</v>
          </cell>
        </row>
        <row r="510">
          <cell r="C510" t="str">
            <v>734 308</v>
          </cell>
        </row>
        <row r="511">
          <cell r="C511" t="str">
            <v>734 310</v>
          </cell>
        </row>
        <row r="512">
          <cell r="C512" t="str">
            <v>734 312</v>
          </cell>
        </row>
        <row r="513">
          <cell r="C513" t="str">
            <v>734 314</v>
          </cell>
        </row>
        <row r="514">
          <cell r="C514" t="str">
            <v>734 316</v>
          </cell>
        </row>
        <row r="515">
          <cell r="C515" t="str">
            <v>734 318</v>
          </cell>
        </row>
        <row r="516">
          <cell r="C516" t="str">
            <v>734 320</v>
          </cell>
        </row>
        <row r="517">
          <cell r="C517" t="str">
            <v>734 322</v>
          </cell>
        </row>
        <row r="518">
          <cell r="C518" t="str">
            <v>734 324</v>
          </cell>
        </row>
        <row r="519">
          <cell r="C519" t="str">
            <v>734 326</v>
          </cell>
        </row>
        <row r="520">
          <cell r="C520" t="str">
            <v>734 328</v>
          </cell>
        </row>
        <row r="521">
          <cell r="C521" t="str">
            <v>734 330</v>
          </cell>
        </row>
        <row r="522">
          <cell r="C522" t="str">
            <v>734 334</v>
          </cell>
        </row>
        <row r="523">
          <cell r="C523" t="str">
            <v>734 338</v>
          </cell>
        </row>
        <row r="524">
          <cell r="C524" t="str">
            <v>734 342</v>
          </cell>
        </row>
        <row r="525">
          <cell r="C525" t="str">
            <v>734 688</v>
          </cell>
        </row>
        <row r="526">
          <cell r="C526" t="str">
            <v>735 141</v>
          </cell>
        </row>
        <row r="527">
          <cell r="C527" t="str">
            <v>735 147</v>
          </cell>
        </row>
        <row r="528">
          <cell r="C528" t="str">
            <v>735 727</v>
          </cell>
        </row>
        <row r="529">
          <cell r="C529" t="str">
            <v>735 810</v>
          </cell>
        </row>
        <row r="530">
          <cell r="C530" t="str">
            <v>735 811</v>
          </cell>
        </row>
        <row r="531">
          <cell r="C531" t="str">
            <v>735 908</v>
          </cell>
        </row>
        <row r="532">
          <cell r="C532" t="str">
            <v>736 016</v>
          </cell>
        </row>
        <row r="533">
          <cell r="C533" t="str">
            <v>736 018</v>
          </cell>
        </row>
        <row r="534">
          <cell r="C534" t="str">
            <v>736 077</v>
          </cell>
        </row>
        <row r="535">
          <cell r="C535" t="str">
            <v>736 078</v>
          </cell>
        </row>
        <row r="536">
          <cell r="C536" t="str">
            <v>736 347</v>
          </cell>
        </row>
        <row r="537">
          <cell r="C537" t="str">
            <v>736 348</v>
          </cell>
        </row>
        <row r="538">
          <cell r="C538" t="str">
            <v>736 349</v>
          </cell>
        </row>
        <row r="539">
          <cell r="C539" t="str">
            <v>736 350</v>
          </cell>
        </row>
        <row r="540">
          <cell r="C540" t="str">
            <v>736 351</v>
          </cell>
        </row>
        <row r="541">
          <cell r="C541" t="str">
            <v>736 352</v>
          </cell>
        </row>
        <row r="542">
          <cell r="C542" t="str">
            <v>736 361</v>
          </cell>
        </row>
        <row r="543">
          <cell r="C543" t="str">
            <v>736 421</v>
          </cell>
        </row>
        <row r="544">
          <cell r="C544" t="str">
            <v>736 422</v>
          </cell>
        </row>
        <row r="545">
          <cell r="C545" t="str">
            <v>736 432</v>
          </cell>
        </row>
        <row r="546">
          <cell r="C546" t="str">
            <v>736 434</v>
          </cell>
        </row>
        <row r="547">
          <cell r="C547" t="str">
            <v>736 436</v>
          </cell>
        </row>
        <row r="548">
          <cell r="C548" t="str">
            <v>736 618</v>
          </cell>
        </row>
        <row r="549">
          <cell r="C549" t="str">
            <v>736 622</v>
          </cell>
        </row>
        <row r="550">
          <cell r="C550" t="str">
            <v>736 623</v>
          </cell>
        </row>
        <row r="551">
          <cell r="C551" t="str">
            <v>736 624</v>
          </cell>
        </row>
        <row r="552">
          <cell r="C552" t="str">
            <v>736 668</v>
          </cell>
        </row>
        <row r="553">
          <cell r="C553" t="str">
            <v>736 808</v>
          </cell>
        </row>
        <row r="554">
          <cell r="C554" t="str">
            <v>736 854</v>
          </cell>
        </row>
        <row r="555">
          <cell r="C555" t="str">
            <v>736 855</v>
          </cell>
        </row>
        <row r="556">
          <cell r="C556" t="str">
            <v>736 858</v>
          </cell>
        </row>
        <row r="557">
          <cell r="C557" t="str">
            <v>736 859</v>
          </cell>
        </row>
        <row r="558">
          <cell r="C558" t="str">
            <v>736 863</v>
          </cell>
        </row>
        <row r="559">
          <cell r="C559" t="str">
            <v>736 864</v>
          </cell>
        </row>
        <row r="560">
          <cell r="C560" t="str">
            <v>736 866</v>
          </cell>
        </row>
        <row r="561">
          <cell r="C561" t="str">
            <v>736 867</v>
          </cell>
        </row>
        <row r="562">
          <cell r="C562" t="str">
            <v>736 870</v>
          </cell>
        </row>
        <row r="563">
          <cell r="C563" t="str">
            <v>736 871</v>
          </cell>
        </row>
        <row r="564">
          <cell r="C564" t="str">
            <v>736 873</v>
          </cell>
        </row>
        <row r="565">
          <cell r="C565" t="str">
            <v>736 874</v>
          </cell>
        </row>
        <row r="566">
          <cell r="C566" t="str">
            <v>736 878</v>
          </cell>
        </row>
        <row r="567">
          <cell r="C567" t="str">
            <v>736 879</v>
          </cell>
        </row>
        <row r="568">
          <cell r="C568" t="str">
            <v>736 881</v>
          </cell>
        </row>
        <row r="569">
          <cell r="C569" t="str">
            <v>736 900</v>
          </cell>
        </row>
        <row r="570">
          <cell r="C570" t="str">
            <v>736 901</v>
          </cell>
        </row>
        <row r="571">
          <cell r="C571" t="str">
            <v>736 902</v>
          </cell>
        </row>
        <row r="572">
          <cell r="C572" t="str">
            <v>736 904</v>
          </cell>
        </row>
        <row r="573">
          <cell r="C573" t="str">
            <v>736 935</v>
          </cell>
        </row>
        <row r="574">
          <cell r="C574" t="str">
            <v>737 031</v>
          </cell>
        </row>
        <row r="575">
          <cell r="C575" t="str">
            <v>737 190</v>
          </cell>
        </row>
        <row r="576">
          <cell r="C576" t="str">
            <v>737 377</v>
          </cell>
        </row>
        <row r="577">
          <cell r="C577" t="str">
            <v>737 378</v>
          </cell>
        </row>
        <row r="578">
          <cell r="C578" t="str">
            <v>737 379</v>
          </cell>
        </row>
        <row r="579">
          <cell r="C579" t="str">
            <v>737 381</v>
          </cell>
        </row>
        <row r="580">
          <cell r="C580" t="str">
            <v>737 383</v>
          </cell>
        </row>
        <row r="581">
          <cell r="C581" t="str">
            <v>737 385</v>
          </cell>
        </row>
        <row r="582">
          <cell r="C582" t="str">
            <v>737 402</v>
          </cell>
        </row>
        <row r="583">
          <cell r="C583" t="str">
            <v>737 547</v>
          </cell>
        </row>
        <row r="584">
          <cell r="C584" t="str">
            <v>737 548</v>
          </cell>
        </row>
        <row r="585">
          <cell r="C585" t="str">
            <v>737 549</v>
          </cell>
        </row>
        <row r="586">
          <cell r="C586" t="str">
            <v>737 735</v>
          </cell>
        </row>
        <row r="587">
          <cell r="C587" t="str">
            <v>737 849</v>
          </cell>
        </row>
        <row r="588">
          <cell r="C588" t="str">
            <v>737 906</v>
          </cell>
        </row>
        <row r="589">
          <cell r="C589" t="str">
            <v>737 950</v>
          </cell>
        </row>
        <row r="590">
          <cell r="C590" t="str">
            <v>738 018</v>
          </cell>
        </row>
        <row r="591">
          <cell r="C591" t="str">
            <v>738 020</v>
          </cell>
        </row>
        <row r="592">
          <cell r="C592" t="str">
            <v>738 021</v>
          </cell>
        </row>
        <row r="593">
          <cell r="C593" t="str">
            <v>738 140</v>
          </cell>
        </row>
        <row r="594">
          <cell r="C594" t="str">
            <v>738 141</v>
          </cell>
        </row>
        <row r="595">
          <cell r="C595" t="str">
            <v>738 142</v>
          </cell>
        </row>
        <row r="596">
          <cell r="C596" t="str">
            <v>738 143</v>
          </cell>
        </row>
        <row r="597">
          <cell r="C597" t="str">
            <v>738 144</v>
          </cell>
        </row>
        <row r="598">
          <cell r="C598" t="str">
            <v>738 161</v>
          </cell>
        </row>
        <row r="599">
          <cell r="C599" t="str">
            <v>738 162</v>
          </cell>
        </row>
        <row r="600">
          <cell r="C600" t="str">
            <v>738 163</v>
          </cell>
        </row>
        <row r="601">
          <cell r="C601" t="str">
            <v>738 164</v>
          </cell>
        </row>
        <row r="602">
          <cell r="C602" t="str">
            <v>738 165</v>
          </cell>
        </row>
        <row r="603">
          <cell r="C603" t="str">
            <v>738 166</v>
          </cell>
        </row>
        <row r="604">
          <cell r="C604" t="str">
            <v>738 167</v>
          </cell>
        </row>
        <row r="605">
          <cell r="C605" t="str">
            <v>738 168</v>
          </cell>
        </row>
        <row r="606">
          <cell r="C606" t="str">
            <v>738 173</v>
          </cell>
        </row>
        <row r="607">
          <cell r="C607" t="str">
            <v>738 174</v>
          </cell>
        </row>
        <row r="608">
          <cell r="C608" t="str">
            <v>738 187</v>
          </cell>
        </row>
        <row r="609">
          <cell r="C609" t="str">
            <v>738 192</v>
          </cell>
        </row>
        <row r="610">
          <cell r="C610" t="str">
            <v>738 406</v>
          </cell>
        </row>
        <row r="611">
          <cell r="C611" t="str">
            <v>738 407</v>
          </cell>
        </row>
        <row r="612">
          <cell r="C612" t="str">
            <v>738 444</v>
          </cell>
        </row>
        <row r="613">
          <cell r="C613" t="str">
            <v>738 450</v>
          </cell>
        </row>
        <row r="614">
          <cell r="C614" t="str">
            <v>738 451</v>
          </cell>
        </row>
        <row r="615">
          <cell r="C615" t="str">
            <v>738 573</v>
          </cell>
        </row>
        <row r="616">
          <cell r="C616" t="str">
            <v>738 580</v>
          </cell>
        </row>
        <row r="617">
          <cell r="C617" t="str">
            <v>738 664</v>
          </cell>
        </row>
        <row r="618">
          <cell r="C618" t="str">
            <v>738 779</v>
          </cell>
        </row>
        <row r="619">
          <cell r="C619" t="str">
            <v>738 811</v>
          </cell>
        </row>
        <row r="620">
          <cell r="C620" t="str">
            <v>738 812</v>
          </cell>
        </row>
        <row r="621">
          <cell r="C621" t="str">
            <v>738 813</v>
          </cell>
        </row>
        <row r="622">
          <cell r="C622" t="str">
            <v>739 099</v>
          </cell>
        </row>
        <row r="623">
          <cell r="C623" t="str">
            <v>739 129</v>
          </cell>
        </row>
        <row r="624">
          <cell r="C624" t="str">
            <v>739 131</v>
          </cell>
        </row>
        <row r="625">
          <cell r="C625" t="str">
            <v>739 132</v>
          </cell>
        </row>
        <row r="626">
          <cell r="C626" t="str">
            <v>739 134</v>
          </cell>
        </row>
        <row r="627">
          <cell r="C627" t="str">
            <v>739 136</v>
          </cell>
        </row>
        <row r="628">
          <cell r="C628" t="str">
            <v>739 145</v>
          </cell>
        </row>
        <row r="629">
          <cell r="C629" t="str">
            <v>739 303</v>
          </cell>
        </row>
        <row r="630">
          <cell r="C630" t="str">
            <v>739 304</v>
          </cell>
        </row>
        <row r="631">
          <cell r="C631" t="str">
            <v>739 404</v>
          </cell>
        </row>
        <row r="632">
          <cell r="C632" t="str">
            <v>739 418</v>
          </cell>
        </row>
        <row r="633">
          <cell r="C633" t="str">
            <v>739 490</v>
          </cell>
        </row>
        <row r="634">
          <cell r="C634" t="str">
            <v>739 491</v>
          </cell>
        </row>
        <row r="635">
          <cell r="C635" t="str">
            <v>739 494</v>
          </cell>
        </row>
        <row r="636">
          <cell r="C636" t="str">
            <v>739 495</v>
          </cell>
        </row>
        <row r="637">
          <cell r="C637" t="str">
            <v>739 496</v>
          </cell>
        </row>
        <row r="638">
          <cell r="C638" t="str">
            <v>739 619</v>
          </cell>
        </row>
        <row r="639">
          <cell r="C639" t="str">
            <v>739 620</v>
          </cell>
        </row>
        <row r="640">
          <cell r="C640" t="str">
            <v>739 622</v>
          </cell>
        </row>
        <row r="641">
          <cell r="C641" t="str">
            <v>739 623</v>
          </cell>
        </row>
        <row r="642">
          <cell r="C642" t="str">
            <v>739 624</v>
          </cell>
        </row>
        <row r="643">
          <cell r="C643" t="str">
            <v>739 630</v>
          </cell>
        </row>
        <row r="644">
          <cell r="C644" t="str">
            <v>739 632</v>
          </cell>
        </row>
        <row r="645">
          <cell r="C645" t="str">
            <v>739 633</v>
          </cell>
        </row>
        <row r="646">
          <cell r="C646" t="str">
            <v>739 634</v>
          </cell>
        </row>
        <row r="647">
          <cell r="C647" t="str">
            <v>739 635</v>
          </cell>
        </row>
        <row r="648">
          <cell r="C648" t="str">
            <v>739 636</v>
          </cell>
        </row>
        <row r="649">
          <cell r="C649" t="str">
            <v>739 646</v>
          </cell>
        </row>
        <row r="650">
          <cell r="C650" t="str">
            <v>739 648</v>
          </cell>
        </row>
        <row r="651">
          <cell r="C651" t="str">
            <v>739 649</v>
          </cell>
        </row>
        <row r="652">
          <cell r="C652" t="str">
            <v>739 650</v>
          </cell>
        </row>
        <row r="653">
          <cell r="C653" t="str">
            <v>739 651</v>
          </cell>
        </row>
        <row r="654">
          <cell r="C654" t="str">
            <v>739 655</v>
          </cell>
        </row>
        <row r="655">
          <cell r="C655" t="str">
            <v>739 658</v>
          </cell>
        </row>
        <row r="656">
          <cell r="C656" t="str">
            <v>739 660</v>
          </cell>
        </row>
        <row r="657">
          <cell r="C657" t="str">
            <v>739 662</v>
          </cell>
        </row>
        <row r="658">
          <cell r="C658" t="str">
            <v>739 695</v>
          </cell>
        </row>
        <row r="659">
          <cell r="C659" t="str">
            <v>739 698</v>
          </cell>
        </row>
        <row r="660">
          <cell r="C660" t="str">
            <v>739 707</v>
          </cell>
        </row>
        <row r="661">
          <cell r="C661" t="str">
            <v>739 710</v>
          </cell>
        </row>
        <row r="662">
          <cell r="C662" t="str">
            <v>739 714</v>
          </cell>
        </row>
        <row r="663">
          <cell r="C663" t="str">
            <v>739 715</v>
          </cell>
        </row>
        <row r="664">
          <cell r="C664" t="str">
            <v>739 752</v>
          </cell>
        </row>
        <row r="665">
          <cell r="C665" t="str">
            <v>739 785</v>
          </cell>
        </row>
        <row r="666">
          <cell r="C666" t="str">
            <v>739 854</v>
          </cell>
        </row>
        <row r="667">
          <cell r="C667" t="str">
            <v>739 856</v>
          </cell>
        </row>
        <row r="668">
          <cell r="C668" t="str">
            <v>739 927</v>
          </cell>
        </row>
        <row r="669">
          <cell r="C669" t="str">
            <v>739 990</v>
          </cell>
        </row>
        <row r="670">
          <cell r="C670" t="str">
            <v>741 067</v>
          </cell>
        </row>
        <row r="671">
          <cell r="C671" t="str">
            <v>741 214</v>
          </cell>
        </row>
        <row r="672">
          <cell r="C672" t="str">
            <v>741 264</v>
          </cell>
        </row>
        <row r="673">
          <cell r="C673" t="str">
            <v>741 316</v>
          </cell>
        </row>
        <row r="674">
          <cell r="C674" t="str">
            <v>741 320</v>
          </cell>
        </row>
        <row r="675">
          <cell r="C675" t="str">
            <v>741 322</v>
          </cell>
        </row>
        <row r="676">
          <cell r="C676" t="str">
            <v>741 324</v>
          </cell>
        </row>
        <row r="677">
          <cell r="C677" t="str">
            <v>741 325</v>
          </cell>
        </row>
        <row r="678">
          <cell r="C678" t="str">
            <v>741 326</v>
          </cell>
        </row>
        <row r="679">
          <cell r="C679" t="str">
            <v>741 327</v>
          </cell>
        </row>
        <row r="680">
          <cell r="C680" t="str">
            <v>741 328</v>
          </cell>
        </row>
        <row r="681">
          <cell r="C681" t="str">
            <v>741 336</v>
          </cell>
        </row>
        <row r="682">
          <cell r="C682" t="str">
            <v>741 344</v>
          </cell>
        </row>
        <row r="683">
          <cell r="C683" t="str">
            <v>741 444</v>
          </cell>
        </row>
        <row r="684">
          <cell r="C684" t="str">
            <v>741 445</v>
          </cell>
        </row>
        <row r="685">
          <cell r="C685" t="str">
            <v>741 571</v>
          </cell>
        </row>
        <row r="686">
          <cell r="C686" t="str">
            <v>741 572</v>
          </cell>
        </row>
        <row r="687">
          <cell r="C687" t="str">
            <v>741 619</v>
          </cell>
        </row>
        <row r="688">
          <cell r="C688" t="str">
            <v>741 620</v>
          </cell>
        </row>
        <row r="689">
          <cell r="C689" t="str">
            <v>741 622</v>
          </cell>
        </row>
        <row r="690">
          <cell r="C690" t="str">
            <v>741 627</v>
          </cell>
        </row>
        <row r="691">
          <cell r="C691" t="str">
            <v>741 628</v>
          </cell>
        </row>
        <row r="692">
          <cell r="C692" t="str">
            <v>741 629</v>
          </cell>
        </row>
        <row r="693">
          <cell r="C693" t="str">
            <v>741 630</v>
          </cell>
        </row>
        <row r="694">
          <cell r="C694" t="str">
            <v>741 697</v>
          </cell>
        </row>
        <row r="695">
          <cell r="C695" t="str">
            <v>741 717</v>
          </cell>
        </row>
        <row r="696">
          <cell r="C696" t="str">
            <v>741 718</v>
          </cell>
        </row>
        <row r="697">
          <cell r="C697" t="str">
            <v>742 215</v>
          </cell>
        </row>
        <row r="698">
          <cell r="C698" t="str">
            <v>742 215v01</v>
          </cell>
        </row>
        <row r="699">
          <cell r="C699" t="str">
            <v>742 236v01</v>
          </cell>
        </row>
        <row r="700">
          <cell r="C700" t="str">
            <v>742 265v01</v>
          </cell>
        </row>
        <row r="701">
          <cell r="C701" t="str">
            <v>800 10303</v>
          </cell>
        </row>
        <row r="702">
          <cell r="C702" t="str">
            <v>800 10306V02</v>
          </cell>
        </row>
        <row r="703">
          <cell r="C703" t="str">
            <v>800 10456V02</v>
          </cell>
        </row>
        <row r="704">
          <cell r="C704" t="str">
            <v>800 10622V01</v>
          </cell>
        </row>
        <row r="705">
          <cell r="C705" t="str">
            <v>800 10634</v>
          </cell>
        </row>
        <row r="706">
          <cell r="C706" t="str">
            <v>800 10682</v>
          </cell>
        </row>
        <row r="707">
          <cell r="C707" t="str">
            <v>800 10735V01</v>
          </cell>
        </row>
        <row r="708">
          <cell r="C708" t="str">
            <v>GNSS Receiver System</v>
          </cell>
        </row>
        <row r="709">
          <cell r="C709" t="str">
            <v>K 72 23 67</v>
          </cell>
        </row>
        <row r="710">
          <cell r="C710" t="str">
            <v>K 73 22 67</v>
          </cell>
        </row>
        <row r="711">
          <cell r="C711" t="str">
            <v>K 73 45 64 7</v>
          </cell>
        </row>
        <row r="712">
          <cell r="C712" t="str">
            <v>K 75 11 61</v>
          </cell>
        </row>
        <row r="713">
          <cell r="C713" t="str">
            <v>K 75 11 67</v>
          </cell>
        </row>
        <row r="714">
          <cell r="C714" t="str">
            <v>K 75 15 64 1</v>
          </cell>
        </row>
        <row r="715">
          <cell r="C715" t="str">
            <v>K 75 15 64 7</v>
          </cell>
        </row>
        <row r="716">
          <cell r="C716" t="str">
            <v>APXVB20S-C</v>
          </cell>
        </row>
        <row r="717">
          <cell r="C717" t="str">
            <v>BB 6318</v>
          </cell>
        </row>
        <row r="718">
          <cell r="C718" t="str">
            <v>Twin Diplexer CBC1726T-4310</v>
          </cell>
        </row>
        <row r="719">
          <cell r="C719" t="str">
            <v>Power 6302</v>
          </cell>
        </row>
        <row r="720">
          <cell r="C720" t="str">
            <v>TNA020A003</v>
          </cell>
        </row>
        <row r="721">
          <cell r="C721" t="str">
            <v>TNA600A00</v>
          </cell>
        </row>
      </sheetData>
      <sheetData sheetId="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gistro"/>
      <sheetName val="Bitácora"/>
      <sheetName val="Sops.v1"/>
      <sheetName val="Sops.v2"/>
      <sheetName val="OOMM-DRAN"/>
      <sheetName val="EQ"/>
      <sheetName val="Listas 1"/>
      <sheetName val="KAIZEN"/>
      <sheetName val="INMO"/>
      <sheetName val="Bafi-Lim."/>
      <sheetName val="AZ-Fritz"/>
      <sheetName val="PIPE"/>
      <sheetName val="As-Built de ARMO"/>
      <sheetName val="P1849"/>
      <sheetName val="P2135"/>
      <sheetName val="Listas 2"/>
      <sheetName val="Bitácora 2.0"/>
      <sheetName val="Hoja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ow r="2">
          <cell r="A2" t="str">
            <v>N_A</v>
          </cell>
        </row>
      </sheetData>
      <sheetData sheetId="15">
        <row r="2">
          <cell r="A2" t="str">
            <v>N_A</v>
          </cell>
          <cell r="D2" t="str">
            <v>Manto de MP</v>
          </cell>
          <cell r="G2" t="str">
            <v>EL</v>
          </cell>
        </row>
        <row r="3">
          <cell r="A3" t="str">
            <v>Estándar</v>
          </cell>
          <cell r="D3" t="str">
            <v>Pin Central</v>
          </cell>
          <cell r="G3" t="str">
            <v>JA</v>
          </cell>
        </row>
        <row r="4">
          <cell r="A4" t="str">
            <v>On_Demand</v>
          </cell>
          <cell r="D4" t="str">
            <v>Cantonero</v>
          </cell>
          <cell r="G4" t="str">
            <v>JB</v>
          </cell>
        </row>
        <row r="5">
          <cell r="D5" t="str">
            <v>Montante</v>
          </cell>
          <cell r="G5" t="str">
            <v>SZ</v>
          </cell>
        </row>
        <row r="6">
          <cell r="D6" t="str">
            <v>Baranda</v>
          </cell>
        </row>
        <row r="7">
          <cell r="D7" t="str">
            <v>Anillo</v>
          </cell>
        </row>
        <row r="8">
          <cell r="D8" t="str">
            <v>Pipe</v>
          </cell>
        </row>
        <row r="9">
          <cell r="D9" t="str">
            <v>Radier de Hormigón</v>
          </cell>
        </row>
        <row r="10">
          <cell r="D10" t="str">
            <v>Dado de Hormigón</v>
          </cell>
        </row>
        <row r="11">
          <cell r="D11" t="str">
            <v>Muro</v>
          </cell>
        </row>
        <row r="12">
          <cell r="D12" t="str">
            <v>Losa</v>
          </cell>
        </row>
        <row r="13">
          <cell r="D13" t="str">
            <v>Otro</v>
          </cell>
        </row>
      </sheetData>
      <sheetData sheetId="16"/>
      <sheetData sheetId="17"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stas 2"/>
      <sheetName val="Registro"/>
      <sheetName val="Bitácora"/>
      <sheetName val="Sops.v1"/>
      <sheetName val="Sops.v2"/>
      <sheetName val="OOMM-DRAN"/>
      <sheetName val="EQ"/>
      <sheetName val="Listas 1"/>
      <sheetName val="KAIZEN"/>
      <sheetName val="INMO"/>
      <sheetName val="Bafi-Lim."/>
      <sheetName val="AZ-Fritz"/>
      <sheetName val="PIPE"/>
      <sheetName val="As-Built de ARMO"/>
      <sheetName val="P1849"/>
      <sheetName val="P2135"/>
      <sheetName val="Bitácora 2.0"/>
      <sheetName val="Hoja1"/>
    </sheetNames>
    <sheetDataSet>
      <sheetData sheetId="0" refreshError="1">
        <row r="2">
          <cell r="A2" t="str">
            <v>N_A</v>
          </cell>
          <cell r="D2" t="str">
            <v>Manto de MP</v>
          </cell>
          <cell r="G2" t="str">
            <v>EL</v>
          </cell>
        </row>
        <row r="3">
          <cell r="D3" t="str">
            <v>Pin Central</v>
          </cell>
          <cell r="G3" t="str">
            <v>JA</v>
          </cell>
        </row>
        <row r="4">
          <cell r="D4" t="str">
            <v>Cantonero</v>
          </cell>
          <cell r="G4" t="str">
            <v>JB</v>
          </cell>
        </row>
        <row r="5">
          <cell r="D5" t="str">
            <v>Montante</v>
          </cell>
          <cell r="G5" t="str">
            <v>SZ</v>
          </cell>
        </row>
        <row r="6">
          <cell r="D6" t="str">
            <v>Baranda</v>
          </cell>
        </row>
        <row r="7">
          <cell r="D7" t="str">
            <v>Anillo</v>
          </cell>
        </row>
        <row r="8">
          <cell r="D8" t="str">
            <v>Pipe</v>
          </cell>
        </row>
        <row r="9">
          <cell r="D9" t="str">
            <v>Radier de Hormigón</v>
          </cell>
        </row>
        <row r="10">
          <cell r="D10" t="str">
            <v>Dado de Hormigón</v>
          </cell>
        </row>
        <row r="11">
          <cell r="D11" t="str">
            <v>Muro</v>
          </cell>
        </row>
        <row r="12">
          <cell r="D12" t="str">
            <v>Losa</v>
          </cell>
        </row>
        <row r="13">
          <cell r="D13" t="str">
            <v>Otro</v>
          </cell>
        </row>
        <row r="17">
          <cell r="D17" t="str">
            <v>MP</v>
          </cell>
        </row>
        <row r="18">
          <cell r="D18" t="str">
            <v>MP/Rad</v>
          </cell>
        </row>
        <row r="19">
          <cell r="D19" t="str">
            <v>MP/Árbol</v>
          </cell>
        </row>
        <row r="20">
          <cell r="D20" t="str">
            <v>MP/Cámara</v>
          </cell>
        </row>
        <row r="21">
          <cell r="D21" t="str">
            <v>MP/Luminaria</v>
          </cell>
        </row>
        <row r="22">
          <cell r="D22" t="str">
            <v>MP/Armo-Especial</v>
          </cell>
        </row>
        <row r="23">
          <cell r="D23" t="str">
            <v>Pipe/Azotea</v>
          </cell>
        </row>
        <row r="24">
          <cell r="D24" t="str">
            <v>Pipe/Armo-Azotea</v>
          </cell>
        </row>
        <row r="25">
          <cell r="D25" t="str">
            <v>CV</v>
          </cell>
        </row>
        <row r="26">
          <cell r="D26" t="str">
            <v>CV/Armonizada</v>
          </cell>
        </row>
        <row r="27">
          <cell r="D27" t="str">
            <v>AS</v>
          </cell>
        </row>
        <row r="28">
          <cell r="D28" t="str">
            <v>AS/Armonizada</v>
          </cell>
        </row>
        <row r="29">
          <cell r="D29" t="str">
            <v>AS/Campanario</v>
          </cell>
        </row>
        <row r="30">
          <cell r="D30" t="str">
            <v>AS/Azotea</v>
          </cell>
        </row>
        <row r="31">
          <cell r="D31" t="str">
            <v>Mástil/Azotea</v>
          </cell>
        </row>
        <row r="32">
          <cell r="D32" t="str">
            <v>Mástil/Armo-Azotea</v>
          </cell>
        </row>
        <row r="33">
          <cell r="D33" t="str">
            <v>Pipe/Fachada</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ow r="2">
          <cell r="A2" t="str">
            <v>N_A</v>
          </cell>
        </row>
      </sheetData>
      <sheetData sheetId="16"/>
      <sheetData sheetId="17"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gistro"/>
      <sheetName val="Bitácora"/>
      <sheetName val="Sops.v1"/>
      <sheetName val="Sops.v2"/>
      <sheetName val="OOMM-DRAN"/>
      <sheetName val="EQ"/>
      <sheetName val="Listas 1"/>
      <sheetName val="KAIZEN"/>
      <sheetName val="INMO"/>
      <sheetName val="Bafi-Lim."/>
      <sheetName val="AZ-Fritz"/>
      <sheetName val="PIPE"/>
      <sheetName val="As-Built de ARMO"/>
      <sheetName val="P1849"/>
      <sheetName val="P2135"/>
      <sheetName val="Listas 2"/>
      <sheetName val="Bitácora 2.0"/>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ow r="2">
          <cell r="A2" t="str">
            <v>N_A</v>
          </cell>
          <cell r="D2" t="str">
            <v>Manto de MP</v>
          </cell>
          <cell r="G2" t="str">
            <v>EL</v>
          </cell>
        </row>
        <row r="3">
          <cell r="D3" t="str">
            <v>Pin Central</v>
          </cell>
          <cell r="G3" t="str">
            <v>JA</v>
          </cell>
        </row>
        <row r="4">
          <cell r="D4" t="str">
            <v>Cantonero</v>
          </cell>
          <cell r="G4" t="str">
            <v>JB</v>
          </cell>
        </row>
        <row r="5">
          <cell r="D5" t="str">
            <v>Montante</v>
          </cell>
          <cell r="G5" t="str">
            <v>SZ</v>
          </cell>
        </row>
        <row r="6">
          <cell r="D6" t="str">
            <v>Baranda</v>
          </cell>
        </row>
        <row r="7">
          <cell r="D7" t="str">
            <v>Anillo</v>
          </cell>
        </row>
        <row r="8">
          <cell r="D8" t="str">
            <v>Pipe</v>
          </cell>
        </row>
        <row r="9">
          <cell r="D9" t="str">
            <v>Radier de Hormigón</v>
          </cell>
        </row>
        <row r="10">
          <cell r="D10" t="str">
            <v>Dado de Hormigón</v>
          </cell>
        </row>
        <row r="11">
          <cell r="D11" t="str">
            <v>Muro</v>
          </cell>
        </row>
        <row r="12">
          <cell r="D12" t="str">
            <v>Losa</v>
          </cell>
        </row>
        <row r="13">
          <cell r="D13" t="str">
            <v>Otro</v>
          </cell>
        </row>
        <row r="17">
          <cell r="D17" t="str">
            <v>MP</v>
          </cell>
        </row>
        <row r="18">
          <cell r="D18" t="str">
            <v>MP/Rad</v>
          </cell>
        </row>
        <row r="19">
          <cell r="D19" t="str">
            <v>MP/Árbol</v>
          </cell>
        </row>
        <row r="20">
          <cell r="D20" t="str">
            <v>MP/Cámara</v>
          </cell>
        </row>
        <row r="21">
          <cell r="D21" t="str">
            <v>MP/Luminaria</v>
          </cell>
        </row>
        <row r="22">
          <cell r="D22" t="str">
            <v>MP/Armo-Especial</v>
          </cell>
        </row>
        <row r="23">
          <cell r="D23" t="str">
            <v>Pipe/Azotea</v>
          </cell>
        </row>
        <row r="24">
          <cell r="D24" t="str">
            <v>Pipe/Armo-Azotea</v>
          </cell>
        </row>
        <row r="25">
          <cell r="D25" t="str">
            <v>CV</v>
          </cell>
        </row>
        <row r="26">
          <cell r="D26" t="str">
            <v>CV/Armonizada</v>
          </cell>
        </row>
        <row r="27">
          <cell r="D27" t="str">
            <v>AS</v>
          </cell>
        </row>
        <row r="28">
          <cell r="D28" t="str">
            <v>AS/Armonizada</v>
          </cell>
        </row>
        <row r="29">
          <cell r="D29" t="str">
            <v>AS/Campanario</v>
          </cell>
        </row>
        <row r="30">
          <cell r="D30" t="str">
            <v>AS/Azotea</v>
          </cell>
        </row>
        <row r="31">
          <cell r="D31" t="str">
            <v>Mástil/Azotea</v>
          </cell>
        </row>
        <row r="32">
          <cell r="D32" t="str">
            <v>Mástil/Armo-Azotea</v>
          </cell>
        </row>
        <row r="33">
          <cell r="D33" t="str">
            <v>Pipe/Fachada</v>
          </cell>
        </row>
      </sheetData>
      <sheetData sheetId="16"/>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O.CC"/>
      <sheetName val="Datos Antenas"/>
    </sheetNames>
    <sheetDataSet>
      <sheetData sheetId="0"/>
      <sheetData sheetId="1">
        <row r="1">
          <cell r="A1" t="str">
            <v>Nombre del Equipo</v>
          </cell>
        </row>
        <row r="3">
          <cell r="A3" t="str">
            <v>Air32 B7A HBP LBP</v>
          </cell>
        </row>
        <row r="4">
          <cell r="A4" t="str">
            <v>Air32 B2A B7P LBP</v>
          </cell>
        </row>
        <row r="5">
          <cell r="A5" t="str">
            <v>Air21 B2A B4P</v>
          </cell>
        </row>
        <row r="6">
          <cell r="A6" t="str">
            <v>Air21 B2A B12P B8P (2m)</v>
          </cell>
        </row>
        <row r="7">
          <cell r="A7" t="str">
            <v>Air21 B4A B2P</v>
          </cell>
        </row>
        <row r="8">
          <cell r="A8" t="str">
            <v>Air21 B7A 2P</v>
          </cell>
        </row>
        <row r="9">
          <cell r="A9" t="str">
            <v>RRUS 01</v>
          </cell>
        </row>
        <row r="10">
          <cell r="A10" t="str">
            <v>RRUS 02</v>
          </cell>
        </row>
        <row r="11">
          <cell r="A11" t="str">
            <v>RRUS 11</v>
          </cell>
        </row>
        <row r="12">
          <cell r="A12" t="str">
            <v>RRUS 12</v>
          </cell>
        </row>
        <row r="13">
          <cell r="A13" t="str">
            <v>RRUS 61</v>
          </cell>
        </row>
        <row r="14">
          <cell r="A14" t="str">
            <v>RRU 2217</v>
          </cell>
        </row>
        <row r="15">
          <cell r="A15" t="str">
            <v>Sin Equipos</v>
          </cell>
        </row>
        <row r="16">
          <cell r="A16" t="str">
            <v>Soporte Nuevo</v>
          </cell>
        </row>
        <row r="17">
          <cell r="A17" t="str">
            <v>Soporte Retirado</v>
          </cell>
        </row>
      </sheetData>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O.CC"/>
      <sheetName val="Datos Antenas"/>
    </sheetNames>
    <sheetDataSet>
      <sheetData sheetId="0"/>
      <sheetData sheetId="1">
        <row r="1">
          <cell r="A1" t="str">
            <v>Nombre del Equipo</v>
          </cell>
        </row>
        <row r="3">
          <cell r="A3" t="str">
            <v>Air32 B7A HBP LBP</v>
          </cell>
        </row>
        <row r="4">
          <cell r="A4" t="str">
            <v>Air32 B2A B7P LBP</v>
          </cell>
        </row>
        <row r="5">
          <cell r="A5" t="str">
            <v>Air21 B2A B4P</v>
          </cell>
        </row>
        <row r="6">
          <cell r="A6" t="str">
            <v>Air21 B2A B12P B8P (2m)</v>
          </cell>
        </row>
        <row r="7">
          <cell r="A7" t="str">
            <v>Air21 B4A B2P</v>
          </cell>
        </row>
        <row r="8">
          <cell r="A8" t="str">
            <v>Air21 B7A 2P</v>
          </cell>
        </row>
        <row r="9">
          <cell r="A9" t="str">
            <v>RRUS 01</v>
          </cell>
        </row>
        <row r="10">
          <cell r="A10" t="str">
            <v>RRUS 02</v>
          </cell>
        </row>
        <row r="11">
          <cell r="A11" t="str">
            <v>RRUS 11</v>
          </cell>
        </row>
        <row r="12">
          <cell r="A12" t="str">
            <v>RRUS 12</v>
          </cell>
        </row>
        <row r="13">
          <cell r="A13" t="str">
            <v>RRUS 61</v>
          </cell>
        </row>
        <row r="14">
          <cell r="A14" t="str">
            <v>RRU 2217</v>
          </cell>
        </row>
        <row r="15">
          <cell r="A15" t="str">
            <v>Sin Equipos</v>
          </cell>
        </row>
        <row r="16">
          <cell r="A16" t="str">
            <v>Soporte Nuevo</v>
          </cell>
        </row>
        <row r="17">
          <cell r="A17" t="str">
            <v>Soporte Retirado</v>
          </cell>
        </row>
      </sheetData>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stas 2"/>
      <sheetName val="Registro"/>
      <sheetName val="Bitácora"/>
      <sheetName val="Sops.v1"/>
      <sheetName val="Sops.v2"/>
      <sheetName val="OOMM-DRAN"/>
      <sheetName val="EQ"/>
      <sheetName val="Listas 1"/>
      <sheetName val="KAIZEN"/>
      <sheetName val="INMO"/>
      <sheetName val="Bafi-Lim."/>
      <sheetName val="AZ-Fritz"/>
      <sheetName val="PIPE"/>
      <sheetName val="As-Built de ARMO"/>
      <sheetName val="P1849"/>
      <sheetName val="P2135"/>
      <sheetName val="Bitácora 2.0"/>
      <sheetName val="Hoja1"/>
    </sheetNames>
    <sheetDataSet>
      <sheetData sheetId="0" refreshError="1">
        <row r="2">
          <cell r="A2" t="str">
            <v>N_A</v>
          </cell>
        </row>
        <row r="17">
          <cell r="D17" t="str">
            <v>MP</v>
          </cell>
        </row>
        <row r="18">
          <cell r="D18" t="str">
            <v>MP/Rad</v>
          </cell>
        </row>
        <row r="19">
          <cell r="D19" t="str">
            <v>MP/Árbol</v>
          </cell>
        </row>
        <row r="20">
          <cell r="D20" t="str">
            <v>MP/Cámara</v>
          </cell>
        </row>
        <row r="21">
          <cell r="D21" t="str">
            <v>MP/Luminaria</v>
          </cell>
        </row>
        <row r="22">
          <cell r="D22" t="str">
            <v>MP/Armo-Especial</v>
          </cell>
        </row>
        <row r="23">
          <cell r="D23" t="str">
            <v>Pipe/Azotea</v>
          </cell>
        </row>
        <row r="24">
          <cell r="D24" t="str">
            <v>Pipe/Armo-Azotea</v>
          </cell>
        </row>
        <row r="25">
          <cell r="D25" t="str">
            <v>CV</v>
          </cell>
        </row>
        <row r="26">
          <cell r="D26" t="str">
            <v>CV/Armonizada</v>
          </cell>
        </row>
        <row r="27">
          <cell r="D27" t="str">
            <v>AS</v>
          </cell>
        </row>
        <row r="28">
          <cell r="D28" t="str">
            <v>AS/Armonizada</v>
          </cell>
        </row>
        <row r="29">
          <cell r="D29" t="str">
            <v>AS/Campanario</v>
          </cell>
        </row>
        <row r="30">
          <cell r="D30" t="str">
            <v>AS/Azotea</v>
          </cell>
        </row>
        <row r="31">
          <cell r="D31" t="str">
            <v>Mástil/Azotea</v>
          </cell>
        </row>
        <row r="32">
          <cell r="D32" t="str">
            <v>Mástil/Armo-Azotea</v>
          </cell>
        </row>
        <row r="33">
          <cell r="D33" t="str">
            <v>Pipe/Fachada</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ow r="2">
          <cell r="A2" t="str">
            <v>N_A</v>
          </cell>
        </row>
      </sheetData>
      <sheetData sheetId="16"/>
      <sheetData sheetId="1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stas 2"/>
      <sheetName val="Registro"/>
      <sheetName val="Bitácora"/>
      <sheetName val="Sops.v1"/>
      <sheetName val="Sops.v2"/>
      <sheetName val="OOMM-DRAN"/>
      <sheetName val="EQ"/>
      <sheetName val="Listas 1"/>
      <sheetName val="KAIZEN"/>
      <sheetName val="INMO"/>
      <sheetName val="Bafi-Lim."/>
      <sheetName val="AZ-Fritz"/>
      <sheetName val="PIPE"/>
      <sheetName val="As-Built de ARMO"/>
      <sheetName val="P1849"/>
      <sheetName val="P2135"/>
      <sheetName val="Bitácora 2.0"/>
      <sheetName val="Hoja1"/>
    </sheetNames>
    <sheetDataSet>
      <sheetData sheetId="0" refreshError="1">
        <row r="2">
          <cell r="A2" t="str">
            <v>N_A</v>
          </cell>
          <cell r="D2" t="str">
            <v>Manto de MP</v>
          </cell>
          <cell r="G2" t="str">
            <v>EL</v>
          </cell>
        </row>
        <row r="3">
          <cell r="A3" t="str">
            <v>Estándar</v>
          </cell>
          <cell r="D3" t="str">
            <v>Pin Central</v>
          </cell>
          <cell r="G3" t="str">
            <v>JA</v>
          </cell>
        </row>
        <row r="4">
          <cell r="A4" t="str">
            <v>On_Demand</v>
          </cell>
          <cell r="D4" t="str">
            <v>Cantonero</v>
          </cell>
          <cell r="G4" t="str">
            <v>JB</v>
          </cell>
        </row>
        <row r="5">
          <cell r="D5" t="str">
            <v>Montante</v>
          </cell>
          <cell r="G5" t="str">
            <v>SZ</v>
          </cell>
        </row>
        <row r="6">
          <cell r="D6" t="str">
            <v>Baranda</v>
          </cell>
        </row>
        <row r="7">
          <cell r="D7" t="str">
            <v>Anillo</v>
          </cell>
        </row>
        <row r="8">
          <cell r="D8" t="str">
            <v>Pipe</v>
          </cell>
        </row>
        <row r="9">
          <cell r="D9" t="str">
            <v>Radier de Hormigón</v>
          </cell>
        </row>
        <row r="10">
          <cell r="D10" t="str">
            <v>Dado de Hormigón</v>
          </cell>
        </row>
        <row r="11">
          <cell r="D11" t="str">
            <v>Muro</v>
          </cell>
        </row>
        <row r="12">
          <cell r="D12" t="str">
            <v>Losa</v>
          </cell>
        </row>
        <row r="13">
          <cell r="D13" t="str">
            <v>Otro</v>
          </cell>
        </row>
        <row r="17">
          <cell r="D17" t="str">
            <v>MP</v>
          </cell>
        </row>
        <row r="18">
          <cell r="D18" t="str">
            <v>MP/Rad</v>
          </cell>
        </row>
        <row r="19">
          <cell r="D19" t="str">
            <v>MP/Árbol</v>
          </cell>
        </row>
        <row r="20">
          <cell r="D20" t="str">
            <v>MP/Cámara</v>
          </cell>
        </row>
        <row r="21">
          <cell r="D21" t="str">
            <v>MP/Luminaria</v>
          </cell>
        </row>
        <row r="22">
          <cell r="D22" t="str">
            <v>MP/Armo-Especial</v>
          </cell>
        </row>
        <row r="23">
          <cell r="D23" t="str">
            <v>Pipe/Azotea</v>
          </cell>
        </row>
        <row r="24">
          <cell r="D24" t="str">
            <v>Pipe/Armo-Azotea</v>
          </cell>
        </row>
        <row r="25">
          <cell r="D25" t="str">
            <v>CV</v>
          </cell>
        </row>
        <row r="26">
          <cell r="D26" t="str">
            <v>CV/Armonizada</v>
          </cell>
        </row>
        <row r="27">
          <cell r="D27" t="str">
            <v>AS</v>
          </cell>
        </row>
        <row r="28">
          <cell r="D28" t="str">
            <v>AS/Armonizada</v>
          </cell>
        </row>
        <row r="29">
          <cell r="D29" t="str">
            <v>AS/Campanario</v>
          </cell>
        </row>
        <row r="30">
          <cell r="D30" t="str">
            <v>AS/Azotea</v>
          </cell>
        </row>
        <row r="31">
          <cell r="D31" t="str">
            <v>Mástil/Azotea</v>
          </cell>
        </row>
        <row r="32">
          <cell r="D32" t="str">
            <v>Mástil/Armo-Azotea</v>
          </cell>
        </row>
        <row r="33">
          <cell r="D33" t="str">
            <v>Pipe/Fachada</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ow r="2">
          <cell r="A2" t="str">
            <v>N_A</v>
          </cell>
        </row>
      </sheetData>
      <sheetData sheetId="16"/>
      <sheetData sheetId="17"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gistro"/>
      <sheetName val="Bitácora"/>
      <sheetName val="Sops.v1"/>
      <sheetName val="Sops.v2"/>
      <sheetName val="OOMM-DRAN"/>
      <sheetName val="EQ"/>
      <sheetName val="Listas 1"/>
      <sheetName val="KAIZEN"/>
      <sheetName val="INMO"/>
      <sheetName val="Bafi-Lim."/>
      <sheetName val="AZ-Fritz"/>
      <sheetName val="PIPE"/>
      <sheetName val="As-Built de ARMO"/>
      <sheetName val="P1849"/>
      <sheetName val="P2135"/>
      <sheetName val="Listas 2"/>
      <sheetName val="Bitácora 2.0"/>
      <sheetName val="Hoja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ow r="2">
          <cell r="A2" t="str">
            <v>N_A</v>
          </cell>
          <cell r="D2" t="str">
            <v>Manto de MP</v>
          </cell>
          <cell r="G2" t="str">
            <v>EL</v>
          </cell>
        </row>
        <row r="3">
          <cell r="A3" t="str">
            <v>Estándar</v>
          </cell>
          <cell r="D3" t="str">
            <v>Pin Central</v>
          </cell>
          <cell r="G3" t="str">
            <v>JA</v>
          </cell>
        </row>
        <row r="4">
          <cell r="A4" t="str">
            <v>On_Demand</v>
          </cell>
          <cell r="D4" t="str">
            <v>Cantonero</v>
          </cell>
          <cell r="G4" t="str">
            <v>JB</v>
          </cell>
        </row>
        <row r="5">
          <cell r="D5" t="str">
            <v>Montante</v>
          </cell>
          <cell r="G5" t="str">
            <v>SZ</v>
          </cell>
        </row>
        <row r="6">
          <cell r="D6" t="str">
            <v>Baranda</v>
          </cell>
        </row>
        <row r="7">
          <cell r="D7" t="str">
            <v>Anillo</v>
          </cell>
        </row>
        <row r="8">
          <cell r="D8" t="str">
            <v>Pipe</v>
          </cell>
        </row>
        <row r="9">
          <cell r="D9" t="str">
            <v>Radier de Hormigón</v>
          </cell>
        </row>
        <row r="10">
          <cell r="D10" t="str">
            <v>Dado de Hormigón</v>
          </cell>
        </row>
        <row r="11">
          <cell r="D11" t="str">
            <v>Muro</v>
          </cell>
        </row>
        <row r="12">
          <cell r="D12" t="str">
            <v>Losa</v>
          </cell>
        </row>
        <row r="13">
          <cell r="D13" t="str">
            <v>Otro</v>
          </cell>
        </row>
        <row r="17">
          <cell r="D17" t="str">
            <v>MP</v>
          </cell>
        </row>
        <row r="18">
          <cell r="D18" t="str">
            <v>MP/Rad</v>
          </cell>
        </row>
        <row r="19">
          <cell r="D19" t="str">
            <v>MP/Árbol</v>
          </cell>
        </row>
        <row r="20">
          <cell r="D20" t="str">
            <v>MP/Cámara</v>
          </cell>
        </row>
        <row r="21">
          <cell r="D21" t="str">
            <v>MP/Luminaria</v>
          </cell>
        </row>
        <row r="22">
          <cell r="D22" t="str">
            <v>MP/Armo-Especial</v>
          </cell>
        </row>
        <row r="23">
          <cell r="D23" t="str">
            <v>Pipe/Azotea</v>
          </cell>
        </row>
        <row r="24">
          <cell r="D24" t="str">
            <v>Pipe/Armo-Azotea</v>
          </cell>
        </row>
        <row r="25">
          <cell r="D25" t="str">
            <v>CV</v>
          </cell>
        </row>
        <row r="26">
          <cell r="D26" t="str">
            <v>CV/Armonizada</v>
          </cell>
        </row>
        <row r="27">
          <cell r="D27" t="str">
            <v>AS</v>
          </cell>
        </row>
        <row r="28">
          <cell r="D28" t="str">
            <v>AS/Armonizada</v>
          </cell>
        </row>
        <row r="29">
          <cell r="D29" t="str">
            <v>AS/Campanario</v>
          </cell>
        </row>
        <row r="30">
          <cell r="D30" t="str">
            <v>AS/Azotea</v>
          </cell>
        </row>
        <row r="31">
          <cell r="D31" t="str">
            <v>Mástil/Azotea</v>
          </cell>
        </row>
        <row r="32">
          <cell r="D32" t="str">
            <v>Mástil/Armo-Azotea</v>
          </cell>
        </row>
        <row r="33">
          <cell r="D33" t="str">
            <v>Pipe/Fachada</v>
          </cell>
        </row>
      </sheetData>
      <sheetData sheetId="16"/>
      <sheetData sheetId="17"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stas 2"/>
      <sheetName val="Registro"/>
      <sheetName val="Bitácora"/>
      <sheetName val="Sops.v1"/>
      <sheetName val="Sops.v2"/>
      <sheetName val="OOMM-DRAN"/>
      <sheetName val="EQ"/>
      <sheetName val="Listas 1"/>
      <sheetName val="KAIZEN"/>
      <sheetName val="INMO"/>
      <sheetName val="Bafi-Lim."/>
      <sheetName val="AZ-Fritz"/>
      <sheetName val="PIPE"/>
      <sheetName val="As-Built de ARMO"/>
      <sheetName val="P1849"/>
      <sheetName val="P2135"/>
      <sheetName val="Bitácora 2.0"/>
      <sheetName val="Hoja1"/>
    </sheetNames>
    <sheetDataSet>
      <sheetData sheetId="0" refreshError="1">
        <row r="2">
          <cell r="A2" t="str">
            <v>N_A</v>
          </cell>
          <cell r="D2" t="str">
            <v>Manto de MP</v>
          </cell>
          <cell r="G2" t="str">
            <v>EL</v>
          </cell>
        </row>
        <row r="3">
          <cell r="A3" t="str">
            <v>Estándar</v>
          </cell>
          <cell r="D3" t="str">
            <v>Pin Central</v>
          </cell>
          <cell r="G3" t="str">
            <v>JA</v>
          </cell>
        </row>
        <row r="4">
          <cell r="A4" t="str">
            <v>On_Demand</v>
          </cell>
          <cell r="D4" t="str">
            <v>Cantonero</v>
          </cell>
          <cell r="G4" t="str">
            <v>JB</v>
          </cell>
        </row>
        <row r="5">
          <cell r="D5" t="str">
            <v>Montante</v>
          </cell>
          <cell r="G5" t="str">
            <v>SZ</v>
          </cell>
        </row>
        <row r="6">
          <cell r="D6" t="str">
            <v>Baranda</v>
          </cell>
        </row>
        <row r="7">
          <cell r="D7" t="str">
            <v>Anillo</v>
          </cell>
        </row>
        <row r="8">
          <cell r="D8" t="str">
            <v>Pipe</v>
          </cell>
        </row>
        <row r="9">
          <cell r="D9" t="str">
            <v>Radier de Hormigón</v>
          </cell>
        </row>
        <row r="10">
          <cell r="D10" t="str">
            <v>Dado de Hormigón</v>
          </cell>
        </row>
        <row r="11">
          <cell r="D11" t="str">
            <v>Muro</v>
          </cell>
        </row>
        <row r="12">
          <cell r="D12" t="str">
            <v>Losa</v>
          </cell>
        </row>
        <row r="13">
          <cell r="D13" t="str">
            <v>Otro</v>
          </cell>
        </row>
        <row r="17">
          <cell r="D17" t="str">
            <v>MP</v>
          </cell>
        </row>
        <row r="18">
          <cell r="D18" t="str">
            <v>MP/Rad</v>
          </cell>
        </row>
        <row r="19">
          <cell r="D19" t="str">
            <v>MP/Árbol</v>
          </cell>
        </row>
        <row r="20">
          <cell r="D20" t="str">
            <v>MP/Cámara</v>
          </cell>
        </row>
        <row r="21">
          <cell r="D21" t="str">
            <v>MP/Luminaria</v>
          </cell>
        </row>
        <row r="22">
          <cell r="D22" t="str">
            <v>MP/Armo-Especial</v>
          </cell>
        </row>
        <row r="23">
          <cell r="D23" t="str">
            <v>Pipe/Azotea</v>
          </cell>
        </row>
        <row r="24">
          <cell r="D24" t="str">
            <v>Pipe/Armo-Azotea</v>
          </cell>
        </row>
        <row r="25">
          <cell r="D25" t="str">
            <v>CV</v>
          </cell>
        </row>
        <row r="26">
          <cell r="D26" t="str">
            <v>CV/Armonizada</v>
          </cell>
        </row>
        <row r="27">
          <cell r="D27" t="str">
            <v>AS</v>
          </cell>
        </row>
        <row r="28">
          <cell r="D28" t="str">
            <v>AS/Armonizada</v>
          </cell>
        </row>
        <row r="29">
          <cell r="D29" t="str">
            <v>AS/Campanario</v>
          </cell>
        </row>
        <row r="30">
          <cell r="D30" t="str">
            <v>AS/Azotea</v>
          </cell>
        </row>
        <row r="31">
          <cell r="D31" t="str">
            <v>Mástil/Azotea</v>
          </cell>
        </row>
        <row r="32">
          <cell r="D32" t="str">
            <v>Mástil/Armo-Azotea</v>
          </cell>
        </row>
        <row r="33">
          <cell r="D33" t="str">
            <v>Pipe/Fachada</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stas 2"/>
      <sheetName val="Registro"/>
      <sheetName val="Bitácora"/>
      <sheetName val="Sops.v1"/>
      <sheetName val="Sops.v2"/>
      <sheetName val="OOMM-DRAN"/>
      <sheetName val="EQ"/>
      <sheetName val="Listas 1"/>
      <sheetName val="KAIZEN"/>
      <sheetName val="INMO"/>
      <sheetName val="Bafi-Lim."/>
      <sheetName val="AZ-Fritz"/>
      <sheetName val="PIPE"/>
      <sheetName val="As-Built de ARMO"/>
      <sheetName val="P1849"/>
      <sheetName val="P2135"/>
      <sheetName val="Bitácora 2.0"/>
    </sheetNames>
    <sheetDataSet>
      <sheetData sheetId="0" refreshError="1">
        <row r="2">
          <cell r="A2" t="str">
            <v>N_A</v>
          </cell>
          <cell r="D2" t="str">
            <v>Manto de MP</v>
          </cell>
          <cell r="G2" t="str">
            <v>EL</v>
          </cell>
        </row>
        <row r="3">
          <cell r="D3" t="str">
            <v>Pin Central</v>
          </cell>
          <cell r="G3" t="str">
            <v>JA</v>
          </cell>
        </row>
        <row r="4">
          <cell r="D4" t="str">
            <v>Cantonero</v>
          </cell>
          <cell r="G4" t="str">
            <v>JB</v>
          </cell>
        </row>
        <row r="5">
          <cell r="D5" t="str">
            <v>Montante</v>
          </cell>
          <cell r="G5" t="str">
            <v>SZ</v>
          </cell>
        </row>
        <row r="6">
          <cell r="D6" t="str">
            <v>Baranda</v>
          </cell>
        </row>
        <row r="7">
          <cell r="D7" t="str">
            <v>Anillo</v>
          </cell>
        </row>
        <row r="8">
          <cell r="D8" t="str">
            <v>Pipe</v>
          </cell>
        </row>
        <row r="9">
          <cell r="D9" t="str">
            <v>Radier de Hormigón</v>
          </cell>
        </row>
        <row r="10">
          <cell r="D10" t="str">
            <v>Dado de Hormigón</v>
          </cell>
        </row>
        <row r="11">
          <cell r="D11" t="str">
            <v>Muro</v>
          </cell>
        </row>
        <row r="12">
          <cell r="D12" t="str">
            <v>Losa</v>
          </cell>
        </row>
        <row r="13">
          <cell r="D13" t="str">
            <v>Otro</v>
          </cell>
        </row>
        <row r="17">
          <cell r="D17" t="str">
            <v>MP</v>
          </cell>
        </row>
        <row r="18">
          <cell r="D18" t="str">
            <v>MP/Rad</v>
          </cell>
        </row>
        <row r="19">
          <cell r="D19" t="str">
            <v>MP/Árbol</v>
          </cell>
        </row>
        <row r="20">
          <cell r="D20" t="str">
            <v>MP/Cámara</v>
          </cell>
        </row>
        <row r="21">
          <cell r="D21" t="str">
            <v>MP/Luminaria</v>
          </cell>
        </row>
        <row r="22">
          <cell r="D22" t="str">
            <v>MP/Armo-Especial</v>
          </cell>
        </row>
        <row r="23">
          <cell r="D23" t="str">
            <v>Pipe/Azotea</v>
          </cell>
        </row>
        <row r="24">
          <cell r="D24" t="str">
            <v>Pipe/Armo-Azotea</v>
          </cell>
        </row>
        <row r="25">
          <cell r="D25" t="str">
            <v>CV</v>
          </cell>
        </row>
        <row r="26">
          <cell r="D26" t="str">
            <v>CV/Armonizada</v>
          </cell>
        </row>
        <row r="27">
          <cell r="D27" t="str">
            <v>AS</v>
          </cell>
        </row>
        <row r="28">
          <cell r="D28" t="str">
            <v>AS/Armonizada</v>
          </cell>
        </row>
        <row r="29">
          <cell r="D29" t="str">
            <v>AS/Campanario</v>
          </cell>
        </row>
        <row r="30">
          <cell r="D30" t="str">
            <v>AS/Azotea</v>
          </cell>
        </row>
        <row r="31">
          <cell r="D31" t="str">
            <v>Mástil/Azotea</v>
          </cell>
        </row>
        <row r="32">
          <cell r="D32" t="str">
            <v>Mástil/Armo-Azotea</v>
          </cell>
        </row>
        <row r="33">
          <cell r="D33" t="str">
            <v>Pipe/Fachada</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quipos"/>
      <sheetName val="OO.CC"/>
    </sheetNames>
    <sheetDataSet>
      <sheetData sheetId="0" refreshError="1">
        <row r="2">
          <cell r="C2" t="str">
            <v>Modelo</v>
          </cell>
        </row>
        <row r="3">
          <cell r="C3" t="str">
            <v>4168.11.33.00</v>
          </cell>
        </row>
        <row r="4">
          <cell r="C4" t="str">
            <v>4168.11.33.02</v>
          </cell>
        </row>
        <row r="5">
          <cell r="C5" t="str">
            <v>4168.11.33.03</v>
          </cell>
        </row>
        <row r="6">
          <cell r="C6" t="str">
            <v>4168.11.33.06</v>
          </cell>
        </row>
        <row r="7">
          <cell r="C7" t="str">
            <v>4168.11.33.52</v>
          </cell>
        </row>
        <row r="8">
          <cell r="C8" t="str">
            <v>4168.21.33.00</v>
          </cell>
        </row>
        <row r="9">
          <cell r="C9" t="str">
            <v>4168.21.33.03</v>
          </cell>
        </row>
        <row r="10">
          <cell r="C10" t="str">
            <v>7144.24.33.50B</v>
          </cell>
        </row>
        <row r="11">
          <cell r="C11" t="str">
            <v>7185.xx</v>
          </cell>
        </row>
        <row r="12">
          <cell r="C12" t="str">
            <v>7216.03</v>
          </cell>
        </row>
        <row r="13">
          <cell r="C13" t="str">
            <v>7217.03</v>
          </cell>
        </row>
        <row r="14">
          <cell r="C14" t="str">
            <v>7217.04</v>
          </cell>
        </row>
        <row r="15">
          <cell r="C15" t="str">
            <v>7217.11</v>
          </cell>
        </row>
        <row r="16">
          <cell r="C16" t="str">
            <v>7225.04</v>
          </cell>
        </row>
        <row r="17">
          <cell r="C17" t="str">
            <v>7226.03</v>
          </cell>
        </row>
        <row r="18">
          <cell r="C18" t="str">
            <v>7226.04</v>
          </cell>
        </row>
        <row r="19">
          <cell r="C19" t="str">
            <v>7227.04</v>
          </cell>
        </row>
        <row r="20">
          <cell r="C20" t="str">
            <v>7228.03</v>
          </cell>
        </row>
        <row r="21">
          <cell r="C21" t="str">
            <v>7228.04</v>
          </cell>
        </row>
        <row r="22">
          <cell r="C22" t="str">
            <v>7228.06</v>
          </cell>
        </row>
        <row r="23">
          <cell r="C23" t="str">
            <v>7228.08</v>
          </cell>
        </row>
        <row r="24">
          <cell r="C24" t="str">
            <v>7230.04</v>
          </cell>
        </row>
        <row r="25">
          <cell r="C25" t="str">
            <v>7231.04</v>
          </cell>
        </row>
        <row r="26">
          <cell r="C26" t="str">
            <v>7231.06</v>
          </cell>
        </row>
        <row r="27">
          <cell r="C27" t="str">
            <v>7232.04</v>
          </cell>
        </row>
        <row r="28">
          <cell r="C28" t="str">
            <v>7232.07</v>
          </cell>
        </row>
        <row r="29">
          <cell r="C29" t="str">
            <v>7233.04</v>
          </cell>
        </row>
        <row r="30">
          <cell r="C30" t="str">
            <v>7233.06</v>
          </cell>
        </row>
        <row r="31">
          <cell r="C31" t="str">
            <v>7233.08</v>
          </cell>
        </row>
        <row r="32">
          <cell r="C32" t="str">
            <v>7255.03</v>
          </cell>
        </row>
        <row r="33">
          <cell r="C33" t="str">
            <v>7255.04</v>
          </cell>
        </row>
        <row r="34">
          <cell r="C34" t="str">
            <v>7185.03</v>
          </cell>
        </row>
        <row r="35">
          <cell r="C35" t="str">
            <v>7185.08</v>
          </cell>
        </row>
        <row r="36">
          <cell r="C36" t="str">
            <v>7221.14</v>
          </cell>
        </row>
        <row r="37">
          <cell r="C37" t="str">
            <v>7221.15</v>
          </cell>
        </row>
        <row r="38">
          <cell r="C38" t="str">
            <v>7182.40</v>
          </cell>
        </row>
        <row r="39">
          <cell r="C39" t="str">
            <v>7182.42</v>
          </cell>
        </row>
        <row r="40">
          <cell r="C40" t="str">
            <v>7182.44</v>
          </cell>
        </row>
        <row r="41">
          <cell r="C41" t="str">
            <v>7182.46</v>
          </cell>
        </row>
        <row r="42">
          <cell r="C42" t="str">
            <v>7182.50</v>
          </cell>
        </row>
        <row r="43">
          <cell r="C43" t="str">
            <v>7182.60</v>
          </cell>
        </row>
        <row r="44">
          <cell r="C44" t="str">
            <v>7183.40</v>
          </cell>
        </row>
        <row r="45">
          <cell r="C45" t="str">
            <v>7183.42</v>
          </cell>
        </row>
        <row r="46">
          <cell r="C46" t="str">
            <v>7194.40</v>
          </cell>
        </row>
        <row r="47">
          <cell r="C47" t="str">
            <v>7194.44</v>
          </cell>
        </row>
        <row r="48">
          <cell r="C48" t="str">
            <v>7220.40</v>
          </cell>
        </row>
        <row r="49">
          <cell r="C49" t="str">
            <v>7220.42</v>
          </cell>
        </row>
        <row r="50">
          <cell r="C50" t="str">
            <v>7184.40</v>
          </cell>
        </row>
        <row r="51">
          <cell r="C51" t="str">
            <v>7184.42</v>
          </cell>
        </row>
        <row r="52">
          <cell r="C52" t="str">
            <v>7184.44</v>
          </cell>
        </row>
        <row r="53">
          <cell r="C53" t="str">
            <v>7184.46</v>
          </cell>
        </row>
        <row r="54">
          <cell r="C54" t="str">
            <v>7198.40</v>
          </cell>
        </row>
        <row r="55">
          <cell r="C55" t="str">
            <v>7198.42</v>
          </cell>
        </row>
        <row r="56">
          <cell r="C56" t="str">
            <v>7199.40</v>
          </cell>
        </row>
        <row r="57">
          <cell r="C57" t="str">
            <v>7199.42</v>
          </cell>
        </row>
        <row r="58">
          <cell r="C58" t="str">
            <v>7200.40</v>
          </cell>
        </row>
        <row r="59">
          <cell r="C59" t="str">
            <v>7200.42</v>
          </cell>
        </row>
        <row r="60">
          <cell r="C60" t="str">
            <v>7200.43</v>
          </cell>
        </row>
        <row r="61">
          <cell r="C61" t="str">
            <v>7200.44</v>
          </cell>
        </row>
        <row r="62">
          <cell r="C62" t="str">
            <v>7200.45</v>
          </cell>
        </row>
        <row r="63">
          <cell r="C63" t="str">
            <v>7200.46</v>
          </cell>
        </row>
        <row r="64">
          <cell r="C64" t="str">
            <v>7208.40</v>
          </cell>
        </row>
        <row r="65">
          <cell r="C65" t="str">
            <v>7208.42</v>
          </cell>
        </row>
        <row r="66">
          <cell r="C66" t="str">
            <v>7735.00</v>
          </cell>
        </row>
        <row r="67">
          <cell r="C67" t="str">
            <v>7740.00</v>
          </cell>
        </row>
        <row r="68">
          <cell r="C68" t="str">
            <v>7745.00</v>
          </cell>
        </row>
        <row r="69">
          <cell r="C69" t="str">
            <v>7250.02</v>
          </cell>
        </row>
        <row r="70">
          <cell r="C70" t="str">
            <v>7250.03</v>
          </cell>
        </row>
        <row r="71">
          <cell r="C71" t="str">
            <v>7250.04</v>
          </cell>
        </row>
        <row r="72">
          <cell r="C72" t="str">
            <v>7250.05</v>
          </cell>
        </row>
        <row r="73">
          <cell r="C73" t="str">
            <v>7691.00</v>
          </cell>
        </row>
        <row r="74">
          <cell r="C74" t="str">
            <v>7301.02</v>
          </cell>
        </row>
        <row r="75">
          <cell r="C75" t="str">
            <v>7251.01</v>
          </cell>
        </row>
        <row r="76">
          <cell r="C76" t="str">
            <v>7251.02</v>
          </cell>
        </row>
        <row r="77">
          <cell r="C77" t="str">
            <v>7262.01</v>
          </cell>
        </row>
        <row r="78">
          <cell r="C78" t="str">
            <v>7262.02</v>
          </cell>
        </row>
        <row r="79">
          <cell r="C79" t="str">
            <v>7262.03</v>
          </cell>
        </row>
        <row r="80">
          <cell r="C80" t="str">
            <v>7390.00</v>
          </cell>
        </row>
        <row r="81">
          <cell r="C81" t="str">
            <v>7391.00</v>
          </cell>
        </row>
        <row r="82">
          <cell r="C82" t="str">
            <v>7391.06</v>
          </cell>
        </row>
        <row r="83">
          <cell r="C83" t="str">
            <v>7392.00</v>
          </cell>
        </row>
        <row r="84">
          <cell r="C84" t="str">
            <v>7392.06</v>
          </cell>
        </row>
        <row r="85">
          <cell r="C85" t="str">
            <v>7814.00</v>
          </cell>
        </row>
        <row r="86">
          <cell r="C86" t="str">
            <v>7818.00</v>
          </cell>
        </row>
        <row r="87">
          <cell r="C87" t="str">
            <v>7125.16.33.00</v>
          </cell>
        </row>
        <row r="88">
          <cell r="C88" t="str">
            <v>7125.16.33.06</v>
          </cell>
        </row>
        <row r="89">
          <cell r="C89" t="str">
            <v>7131.16.33.00</v>
          </cell>
        </row>
        <row r="90">
          <cell r="C90" t="str">
            <v>7125.18.33.00</v>
          </cell>
        </row>
        <row r="91">
          <cell r="C91" t="str">
            <v>7130.18.33.00</v>
          </cell>
        </row>
        <row r="92">
          <cell r="C92" t="str">
            <v>7834.14</v>
          </cell>
        </row>
        <row r="93">
          <cell r="C93" t="str">
            <v>7143.24.33.00</v>
          </cell>
        </row>
        <row r="94">
          <cell r="C94" t="str">
            <v>7143.26.33.00</v>
          </cell>
        </row>
        <row r="95">
          <cell r="C95" t="str">
            <v>7143.48.33.00</v>
          </cell>
        </row>
        <row r="96">
          <cell r="C96" t="str">
            <v>7143.48.33.02</v>
          </cell>
        </row>
        <row r="97">
          <cell r="C97" t="str">
            <v>7144.24.33.00</v>
          </cell>
        </row>
        <row r="98">
          <cell r="C98" t="str">
            <v>7144.26.33.00</v>
          </cell>
        </row>
        <row r="99">
          <cell r="C99" t="str">
            <v>7144.48.33.00</v>
          </cell>
        </row>
        <row r="100">
          <cell r="C100" t="str">
            <v>7145.26.33.00</v>
          </cell>
        </row>
        <row r="101">
          <cell r="C101" t="str">
            <v>7143.24.33.50</v>
          </cell>
        </row>
        <row r="102">
          <cell r="C102" t="str">
            <v>7144.24.33.50</v>
          </cell>
        </row>
        <row r="103">
          <cell r="C103" t="str">
            <v>7145.24.33.50</v>
          </cell>
        </row>
        <row r="104">
          <cell r="C104" t="str">
            <v>7276.02</v>
          </cell>
        </row>
        <row r="105">
          <cell r="C105" t="str">
            <v>7278.02</v>
          </cell>
        </row>
        <row r="106">
          <cell r="C106" t="str">
            <v>7336.00</v>
          </cell>
        </row>
        <row r="107">
          <cell r="C107" t="str">
            <v>7333.00</v>
          </cell>
        </row>
        <row r="108">
          <cell r="C108" t="str">
            <v>7333.06</v>
          </cell>
        </row>
        <row r="109">
          <cell r="C109" t="str">
            <v>7337.00</v>
          </cell>
        </row>
        <row r="110">
          <cell r="C110" t="str">
            <v>7332.00</v>
          </cell>
        </row>
        <row r="111">
          <cell r="C111" t="str">
            <v>7332.02</v>
          </cell>
        </row>
        <row r="112">
          <cell r="C112" t="str">
            <v>7332.06</v>
          </cell>
        </row>
        <row r="113">
          <cell r="C113" t="str">
            <v>7338.00</v>
          </cell>
        </row>
        <row r="114">
          <cell r="C114" t="str">
            <v>7334.00</v>
          </cell>
        </row>
        <row r="115">
          <cell r="C115" t="str">
            <v>7334.06</v>
          </cell>
        </row>
        <row r="116">
          <cell r="C116" t="str">
            <v>7339.00</v>
          </cell>
        </row>
        <row r="117">
          <cell r="C117" t="str">
            <v>7999.00</v>
          </cell>
        </row>
        <row r="118">
          <cell r="C118" t="str">
            <v>7920.00</v>
          </cell>
        </row>
        <row r="119">
          <cell r="C119" t="str">
            <v>9215.03</v>
          </cell>
        </row>
        <row r="120">
          <cell r="C120" t="str">
            <v>9215.10</v>
          </cell>
        </row>
        <row r="121">
          <cell r="C121" t="str">
            <v>9215.11</v>
          </cell>
        </row>
        <row r="122">
          <cell r="C122" t="str">
            <v>9215.12</v>
          </cell>
        </row>
        <row r="123">
          <cell r="C123" t="str">
            <v>9215.13</v>
          </cell>
        </row>
        <row r="124">
          <cell r="C124" t="str">
            <v>7263.01</v>
          </cell>
        </row>
        <row r="125">
          <cell r="C125" t="str">
            <v>7263.04</v>
          </cell>
        </row>
        <row r="126">
          <cell r="C126" t="str">
            <v>7270.02</v>
          </cell>
        </row>
        <row r="127">
          <cell r="C127" t="str">
            <v>7271.02</v>
          </cell>
        </row>
        <row r="128">
          <cell r="C128" t="str">
            <v>7271.03</v>
          </cell>
        </row>
        <row r="129">
          <cell r="C129" t="str">
            <v>7272.02</v>
          </cell>
        </row>
        <row r="130">
          <cell r="C130" t="str">
            <v>7273.02</v>
          </cell>
        </row>
        <row r="131">
          <cell r="C131" t="str">
            <v>7273.03</v>
          </cell>
        </row>
        <row r="132">
          <cell r="C132" t="str">
            <v>7281.02</v>
          </cell>
        </row>
        <row r="133">
          <cell r="C133" t="str">
            <v>7281.04</v>
          </cell>
        </row>
        <row r="134">
          <cell r="C134" t="str">
            <v>7282.03</v>
          </cell>
        </row>
        <row r="135">
          <cell r="C135" t="str">
            <v>7329.00B</v>
          </cell>
        </row>
        <row r="136">
          <cell r="C136" t="str">
            <v>7329.06B</v>
          </cell>
        </row>
        <row r="137">
          <cell r="C137" t="str">
            <v>7330.00B</v>
          </cell>
        </row>
        <row r="138">
          <cell r="C138" t="str">
            <v>7330.02B</v>
          </cell>
        </row>
        <row r="139">
          <cell r="C139" t="str">
            <v>7330.04B</v>
          </cell>
        </row>
        <row r="140">
          <cell r="C140" t="str">
            <v>7330.06B</v>
          </cell>
        </row>
        <row r="141">
          <cell r="C141" t="str">
            <v>7331.00B</v>
          </cell>
        </row>
        <row r="142">
          <cell r="C142" t="str">
            <v>7331.02B</v>
          </cell>
        </row>
        <row r="143">
          <cell r="C143" t="str">
            <v>7331.04B</v>
          </cell>
        </row>
        <row r="144">
          <cell r="C144" t="str">
            <v>7331.06B</v>
          </cell>
        </row>
        <row r="145">
          <cell r="C145" t="str">
            <v>7332.00B</v>
          </cell>
        </row>
        <row r="146">
          <cell r="C146" t="str">
            <v>7332.02B</v>
          </cell>
        </row>
        <row r="147">
          <cell r="C147" t="str">
            <v>7332.06B</v>
          </cell>
        </row>
        <row r="148">
          <cell r="C148" t="str">
            <v>7333.00B</v>
          </cell>
        </row>
        <row r="149">
          <cell r="C149" t="str">
            <v>7333.02B</v>
          </cell>
        </row>
        <row r="150">
          <cell r="C150" t="str">
            <v>7333.06B</v>
          </cell>
        </row>
        <row r="151">
          <cell r="C151" t="str">
            <v>7334.00B</v>
          </cell>
        </row>
        <row r="152">
          <cell r="C152" t="str">
            <v>7334.02B</v>
          </cell>
        </row>
        <row r="153">
          <cell r="C153" t="str">
            <v>7334.06B</v>
          </cell>
        </row>
        <row r="154">
          <cell r="C154" t="str">
            <v>7337.00B</v>
          </cell>
        </row>
        <row r="155">
          <cell r="C155" t="str">
            <v>7338.00B</v>
          </cell>
        </row>
        <row r="156">
          <cell r="C156" t="str">
            <v>7339.00B</v>
          </cell>
        </row>
        <row r="157">
          <cell r="C157" t="str">
            <v>7390.00B</v>
          </cell>
        </row>
        <row r="158">
          <cell r="C158" t="str">
            <v>7471.00</v>
          </cell>
        </row>
        <row r="159">
          <cell r="C159" t="str">
            <v>7472.00</v>
          </cell>
        </row>
        <row r="160">
          <cell r="C160" t="str">
            <v>7473.00</v>
          </cell>
        </row>
        <row r="161">
          <cell r="C161" t="str">
            <v>7476.00</v>
          </cell>
        </row>
        <row r="162">
          <cell r="C162" t="str">
            <v>7476.02</v>
          </cell>
        </row>
        <row r="163">
          <cell r="C163" t="str">
            <v>7476.06</v>
          </cell>
        </row>
        <row r="164">
          <cell r="C164" t="str">
            <v>7477.00</v>
          </cell>
        </row>
        <row r="165">
          <cell r="C165" t="str">
            <v>7477.02</v>
          </cell>
        </row>
        <row r="166">
          <cell r="C166" t="str">
            <v>7477.06</v>
          </cell>
        </row>
        <row r="167">
          <cell r="C167" t="str">
            <v>7478.00</v>
          </cell>
        </row>
        <row r="168">
          <cell r="C168" t="str">
            <v>7478.02</v>
          </cell>
        </row>
        <row r="169">
          <cell r="C169" t="str">
            <v>7478.06</v>
          </cell>
        </row>
        <row r="170">
          <cell r="C170" t="str">
            <v>7481.00</v>
          </cell>
        </row>
        <row r="171">
          <cell r="C171" t="str">
            <v>7482.00</v>
          </cell>
        </row>
        <row r="172">
          <cell r="C172" t="str">
            <v>7483.00</v>
          </cell>
        </row>
        <row r="173">
          <cell r="C173" t="str">
            <v>7486.00</v>
          </cell>
        </row>
        <row r="174">
          <cell r="C174" t="str">
            <v>7486.02</v>
          </cell>
        </row>
        <row r="175">
          <cell r="C175" t="str">
            <v>7486.06</v>
          </cell>
        </row>
        <row r="176">
          <cell r="C176" t="str">
            <v>7487.00</v>
          </cell>
        </row>
        <row r="177">
          <cell r="C177" t="str">
            <v>7487.02</v>
          </cell>
        </row>
        <row r="178">
          <cell r="C178" t="str">
            <v>7487.06</v>
          </cell>
        </row>
        <row r="179">
          <cell r="C179" t="str">
            <v>7488.00</v>
          </cell>
        </row>
        <row r="180">
          <cell r="C180" t="str">
            <v>7488.02</v>
          </cell>
        </row>
        <row r="181">
          <cell r="C181" t="str">
            <v>7488.06</v>
          </cell>
        </row>
        <row r="182">
          <cell r="C182" t="str">
            <v>7700.00</v>
          </cell>
        </row>
        <row r="183">
          <cell r="C183" t="str">
            <v>7700.06</v>
          </cell>
        </row>
        <row r="184">
          <cell r="C184" t="str">
            <v>7701.00</v>
          </cell>
        </row>
        <row r="185">
          <cell r="C185" t="str">
            <v>7701.02</v>
          </cell>
        </row>
        <row r="186">
          <cell r="C186" t="str">
            <v>7701.06</v>
          </cell>
        </row>
        <row r="187">
          <cell r="C187" t="str">
            <v>7701.1ST.0000.01</v>
          </cell>
        </row>
        <row r="188">
          <cell r="C188" t="str">
            <v>7720.00</v>
          </cell>
        </row>
        <row r="189">
          <cell r="C189" t="str">
            <v>7721.00</v>
          </cell>
        </row>
        <row r="190">
          <cell r="C190" t="str">
            <v>7721.02</v>
          </cell>
        </row>
        <row r="191">
          <cell r="C191" t="str">
            <v>7721.06</v>
          </cell>
        </row>
        <row r="192">
          <cell r="C192" t="str">
            <v>7721.10</v>
          </cell>
        </row>
        <row r="193">
          <cell r="C193" t="str">
            <v>7722.00</v>
          </cell>
        </row>
        <row r="194">
          <cell r="C194" t="str">
            <v>7735.00A</v>
          </cell>
        </row>
        <row r="195">
          <cell r="C195" t="str">
            <v>7740.00A</v>
          </cell>
        </row>
        <row r="196">
          <cell r="C196" t="str">
            <v>7745.00A</v>
          </cell>
        </row>
        <row r="197">
          <cell r="C197" t="str">
            <v>7750.00</v>
          </cell>
        </row>
        <row r="198">
          <cell r="C198" t="str">
            <v>7750.0S0.0000.00</v>
          </cell>
        </row>
        <row r="199">
          <cell r="C199" t="str">
            <v>7750.0ST.0002.00</v>
          </cell>
        </row>
        <row r="200">
          <cell r="C200" t="str">
            <v>7750.1ST.0000.00</v>
          </cell>
        </row>
        <row r="201">
          <cell r="C201" t="str">
            <v>7750.90</v>
          </cell>
        </row>
        <row r="202">
          <cell r="C202" t="str">
            <v>7752.00</v>
          </cell>
        </row>
        <row r="203">
          <cell r="C203" t="str">
            <v>7752.0S0.0000.00</v>
          </cell>
        </row>
        <row r="204">
          <cell r="C204" t="str">
            <v>7752.0ST.0002.00</v>
          </cell>
        </row>
        <row r="205">
          <cell r="C205" t="str">
            <v>7752.90</v>
          </cell>
        </row>
        <row r="206">
          <cell r="C206" t="str">
            <v>7755.00</v>
          </cell>
        </row>
        <row r="207">
          <cell r="C207" t="str">
            <v>7755.0S0.0000.00</v>
          </cell>
        </row>
        <row r="208">
          <cell r="C208" t="str">
            <v>7755.0ST.0002.00</v>
          </cell>
        </row>
        <row r="209">
          <cell r="C209" t="str">
            <v>7755.90</v>
          </cell>
        </row>
        <row r="210">
          <cell r="C210" t="str">
            <v>7760.00</v>
          </cell>
        </row>
        <row r="211">
          <cell r="C211" t="str">
            <v>7760.02</v>
          </cell>
        </row>
        <row r="212">
          <cell r="C212" t="str">
            <v>7760.03</v>
          </cell>
        </row>
        <row r="213">
          <cell r="C213" t="str">
            <v>7760.06</v>
          </cell>
        </row>
        <row r="214">
          <cell r="C214" t="str">
            <v>7762.00</v>
          </cell>
        </row>
        <row r="215">
          <cell r="C215" t="str">
            <v>7765.00</v>
          </cell>
        </row>
        <row r="216">
          <cell r="C216" t="str">
            <v>7766.00</v>
          </cell>
        </row>
        <row r="217">
          <cell r="C217" t="str">
            <v>7770.00A</v>
          </cell>
        </row>
        <row r="218">
          <cell r="C218" t="str">
            <v>7772.00A</v>
          </cell>
        </row>
        <row r="219">
          <cell r="C219" t="str">
            <v>7775.00A</v>
          </cell>
        </row>
        <row r="220">
          <cell r="C220" t="str">
            <v>7780.00</v>
          </cell>
        </row>
        <row r="221">
          <cell r="C221" t="str">
            <v>7782.00</v>
          </cell>
        </row>
        <row r="222">
          <cell r="C222" t="str">
            <v>7785.00</v>
          </cell>
        </row>
        <row r="223">
          <cell r="C223" t="str">
            <v>7804.00</v>
          </cell>
        </row>
        <row r="224">
          <cell r="C224" t="str">
            <v>7824.00</v>
          </cell>
        </row>
        <row r="225">
          <cell r="C225" t="str">
            <v>7834.00</v>
          </cell>
        </row>
        <row r="226">
          <cell r="C226" t="str">
            <v>7838.00</v>
          </cell>
        </row>
        <row r="227">
          <cell r="C227" t="str">
            <v>7840.00</v>
          </cell>
        </row>
        <row r="228">
          <cell r="C228" t="str">
            <v>7850.00B</v>
          </cell>
        </row>
        <row r="229">
          <cell r="C229" t="str">
            <v>8720.0ST.B100.00</v>
          </cell>
        </row>
        <row r="230">
          <cell r="C230" t="str">
            <v>8721.0ST.B100.00</v>
          </cell>
        </row>
        <row r="231">
          <cell r="C231" t="str">
            <v>8722.0ST.B100.00</v>
          </cell>
        </row>
        <row r="232">
          <cell r="C232" t="str">
            <v>8760.0ST.B100.00</v>
          </cell>
        </row>
        <row r="233">
          <cell r="C233" t="str">
            <v>BSA-185065/12-E-DIN</v>
          </cell>
        </row>
        <row r="234">
          <cell r="C234" t="str">
            <v>BXA-185040/4CF __ 4° FP</v>
          </cell>
        </row>
        <row r="235">
          <cell r="C235" t="str">
            <v>BXA-185040/4CF __ 6° FP</v>
          </cell>
        </row>
        <row r="236">
          <cell r="C236" t="str">
            <v>BXA-185040/8CF __ 2° FP</v>
          </cell>
        </row>
        <row r="237">
          <cell r="C237" t="str">
            <v>BXA-185040/8CF __ 4° FP</v>
          </cell>
        </row>
        <row r="238">
          <cell r="C238" t="str">
            <v>BXA-185040/8CF __ FP</v>
          </cell>
        </row>
        <row r="239">
          <cell r="C239" t="str">
            <v>BXA-185060/12CF __ 2° FP</v>
          </cell>
        </row>
        <row r="240">
          <cell r="C240" t="str">
            <v>BXA-185060/12CF __ FP</v>
          </cell>
        </row>
        <row r="241">
          <cell r="C241" t="str">
            <v>BXA-185060/4CF __ 2° FP</v>
          </cell>
        </row>
        <row r="242">
          <cell r="C242" t="str">
            <v>BXA-185060/4CF __ 4° FP</v>
          </cell>
        </row>
        <row r="243">
          <cell r="C243" t="str">
            <v>BXA-185060/4CF __ 6° FP</v>
          </cell>
        </row>
        <row r="244">
          <cell r="C244" t="str">
            <v>BXA-185060/4CF __ FP</v>
          </cell>
        </row>
        <row r="245">
          <cell r="C245" t="str">
            <v>BXA-185060/8CF __ 2° FP</v>
          </cell>
        </row>
        <row r="246">
          <cell r="C246" t="str">
            <v>BXA-185060/8CF __ 4° FP</v>
          </cell>
        </row>
        <row r="247">
          <cell r="C247" t="str">
            <v>BXA-185060/8CF __ 6° FP</v>
          </cell>
        </row>
        <row r="248">
          <cell r="C248" t="str">
            <v>BXA-185060/8CF __ FP</v>
          </cell>
        </row>
        <row r="249">
          <cell r="C249" t="str">
            <v>BXA-185063/12CF __ 2° FP</v>
          </cell>
        </row>
        <row r="250">
          <cell r="C250" t="str">
            <v>BXA-185063/12CF __ FP</v>
          </cell>
        </row>
        <row r="251">
          <cell r="C251" t="str">
            <v>BXA-185063/4CF __ 2° FP</v>
          </cell>
        </row>
        <row r="252">
          <cell r="C252" t="str">
            <v>BXA-185063/4CF __ 4° FP</v>
          </cell>
        </row>
        <row r="253">
          <cell r="C253" t="str">
            <v>BXA-185063/4CF __ 6° FP</v>
          </cell>
        </row>
        <row r="254">
          <cell r="C254" t="str">
            <v>BXA-185063/4CF __ FP</v>
          </cell>
        </row>
        <row r="255">
          <cell r="C255" t="str">
            <v>BXA-185063/8BF __ FP</v>
          </cell>
        </row>
        <row r="256">
          <cell r="C256" t="str">
            <v>BXA-185063/8CF __ 2° FP</v>
          </cell>
        </row>
        <row r="257">
          <cell r="C257" t="str">
            <v>BXA-185063/8CF __ 4° FP</v>
          </cell>
        </row>
        <row r="258">
          <cell r="C258" t="str">
            <v>BXA-185063/8CF __ 6° FP</v>
          </cell>
        </row>
        <row r="259">
          <cell r="C259" t="str">
            <v>BXA-185063/8CF __ FP</v>
          </cell>
        </row>
        <row r="260">
          <cell r="C260" t="str">
            <v>BXA-185085/12CF __ 2° FP</v>
          </cell>
        </row>
        <row r="261">
          <cell r="C261" t="str">
            <v>BXA-185085/12CF __ 3° FP</v>
          </cell>
        </row>
        <row r="262">
          <cell r="C262" t="str">
            <v>BXA-185085/12CF __ 4° FP</v>
          </cell>
        </row>
        <row r="263">
          <cell r="C263" t="str">
            <v>BXA-185085/12CF __ FP</v>
          </cell>
        </row>
        <row r="264">
          <cell r="C264" t="str">
            <v>BXA-185090/4CF __ FP</v>
          </cell>
        </row>
        <row r="265">
          <cell r="C265" t="str">
            <v>BXA-185090/8CF __ 2° FP</v>
          </cell>
        </row>
        <row r="266">
          <cell r="C266" t="str">
            <v>BXA-185090/8CF __ 4° FP</v>
          </cell>
        </row>
        <row r="267">
          <cell r="C267" t="str">
            <v>BXA-185090/8CF __ FP</v>
          </cell>
        </row>
        <row r="268">
          <cell r="C268" t="str">
            <v>U3X065X18R000</v>
          </cell>
        </row>
        <row r="269">
          <cell r="C269" t="str">
            <v>3X-V65A-3XR</v>
          </cell>
        </row>
        <row r="270">
          <cell r="C270" t="str">
            <v>932DG65T2E-M</v>
          </cell>
        </row>
        <row r="271">
          <cell r="C271" t="str">
            <v>932DG65T6E-M</v>
          </cell>
        </row>
        <row r="272">
          <cell r="C272" t="str">
            <v>DB932DG65E-M</v>
          </cell>
        </row>
        <row r="273">
          <cell r="C273" t="str">
            <v>DB983H65A-M</v>
          </cell>
        </row>
        <row r="274">
          <cell r="C274" t="str">
            <v>DB983H65B-M</v>
          </cell>
        </row>
        <row r="275">
          <cell r="C275" t="str">
            <v>DB983H65E-M</v>
          </cell>
        </row>
        <row r="276">
          <cell r="C276" t="str">
            <v>DB983H65N-M</v>
          </cell>
        </row>
        <row r="277">
          <cell r="C277" t="str">
            <v>DBXLH-6565B-VTM</v>
          </cell>
        </row>
        <row r="278">
          <cell r="C278" t="str">
            <v>HBX-3319DS-A1M</v>
          </cell>
        </row>
        <row r="279">
          <cell r="C279" t="str">
            <v>HBX-3319DS-VTM</v>
          </cell>
        </row>
        <row r="280">
          <cell r="C280" t="str">
            <v>HBX-6513DS-A1M</v>
          </cell>
        </row>
        <row r="281">
          <cell r="C281" t="str">
            <v>HBX-6513DS-VTM</v>
          </cell>
        </row>
        <row r="282">
          <cell r="C282" t="str">
            <v>HBX-6516DS-A1M</v>
          </cell>
        </row>
        <row r="283">
          <cell r="C283" t="str">
            <v>HBX-6516DS-VTM</v>
          </cell>
        </row>
        <row r="284">
          <cell r="C284" t="str">
            <v>HBX-6517DS-A1M</v>
          </cell>
        </row>
        <row r="285">
          <cell r="C285" t="str">
            <v>HBX-6517DS-VTM</v>
          </cell>
        </row>
        <row r="286">
          <cell r="C286" t="str">
            <v>HBX-6519DS-T0M</v>
          </cell>
        </row>
        <row r="287">
          <cell r="C287" t="str">
            <v>HBX-9014DS-A1M</v>
          </cell>
        </row>
        <row r="288">
          <cell r="C288" t="str">
            <v>HBX-9014DS-VTM</v>
          </cell>
        </row>
        <row r="289">
          <cell r="C289" t="str">
            <v>HBX-9016DS-A1M</v>
          </cell>
        </row>
        <row r="290">
          <cell r="C290" t="str">
            <v>HBX-9016DS-VTM</v>
          </cell>
        </row>
        <row r="291">
          <cell r="C291" t="str">
            <v>HBXX-3817TB1-A2M</v>
          </cell>
        </row>
        <row r="292">
          <cell r="C292" t="str">
            <v>HBXX-3817TB1-VTM</v>
          </cell>
        </row>
        <row r="293">
          <cell r="C293" t="str">
            <v>HBXX-6516DS-A2M</v>
          </cell>
        </row>
        <row r="294">
          <cell r="C294" t="str">
            <v>HBXX-6516DS-VTM</v>
          </cell>
        </row>
        <row r="295">
          <cell r="C295" t="str">
            <v>HBXX-6517DS-A2M</v>
          </cell>
        </row>
        <row r="296">
          <cell r="C296" t="str">
            <v>HBXX-6517DS-VTM</v>
          </cell>
        </row>
        <row r="297">
          <cell r="C297" t="str">
            <v>HBXX-9016DS-A2M</v>
          </cell>
        </row>
        <row r="298">
          <cell r="C298" t="str">
            <v>HBXX-9016DS-VTM</v>
          </cell>
        </row>
        <row r="299">
          <cell r="C299" t="str">
            <v>HWXX-6516DS1-A2M</v>
          </cell>
        </row>
        <row r="300">
          <cell r="C300" t="str">
            <v>HWXX-6516DS1-VTM</v>
          </cell>
        </row>
        <row r="301">
          <cell r="C301" t="str">
            <v>LLPX310R-V1</v>
          </cell>
        </row>
        <row r="302">
          <cell r="C302" t="str">
            <v>LLPX411R-V1</v>
          </cell>
        </row>
        <row r="303">
          <cell r="C303" t="str">
            <v>LPX210R-V1</v>
          </cell>
        </row>
        <row r="304">
          <cell r="C304" t="str">
            <v>PCS-06516-2D</v>
          </cell>
        </row>
        <row r="305">
          <cell r="C305" t="str">
            <v>SBH-1D3319DS</v>
          </cell>
        </row>
        <row r="306">
          <cell r="C306" t="str">
            <v>SSPX310R</v>
          </cell>
        </row>
        <row r="307">
          <cell r="C307" t="str">
            <v>UMWD-03319-XDM</v>
          </cell>
        </row>
        <row r="308">
          <cell r="C308" t="str">
            <v>UMWD-06516-XDM</v>
          </cell>
        </row>
        <row r="309">
          <cell r="C309" t="str">
            <v>UMWD-06517-2DH</v>
          </cell>
        </row>
        <row r="310">
          <cell r="C310" t="str">
            <v>UMWD-06519-0DH</v>
          </cell>
        </row>
        <row r="311">
          <cell r="C311" t="str">
            <v>UMWD-06519-2DH</v>
          </cell>
        </row>
        <row r="312">
          <cell r="C312" t="str">
            <v>VVPX306R-V5</v>
          </cell>
        </row>
        <row r="313">
          <cell r="C313" t="str">
            <v>VVPX306R-V5.MR</v>
          </cell>
        </row>
        <row r="314">
          <cell r="C314" t="str">
            <v>VVPX310B1-SLS-8</v>
          </cell>
        </row>
        <row r="315">
          <cell r="C315" t="str">
            <v>IWH-065V07N0</v>
          </cell>
        </row>
        <row r="316">
          <cell r="C316" t="str">
            <v>IWH-090V08N0-D</v>
          </cell>
        </row>
        <row r="317">
          <cell r="C317" t="str">
            <v>IWH-090VR08NT</v>
          </cell>
        </row>
        <row r="318">
          <cell r="C318" t="str">
            <v>IXD-120V06N0-03</v>
          </cell>
        </row>
        <row r="319">
          <cell r="C319" t="str">
            <v>IXD-360V03NN(05)</v>
          </cell>
        </row>
        <row r="320">
          <cell r="C320" t="str">
            <v>IXD-360V03NN(U)</v>
          </cell>
        </row>
        <row r="321">
          <cell r="C321" t="str">
            <v>IXD-360V03NU(05)</v>
          </cell>
        </row>
        <row r="322">
          <cell r="C322" t="str">
            <v>IXD-360VH03NN</v>
          </cell>
        </row>
        <row r="323">
          <cell r="C323" t="str">
            <v>IXD-360VH03NT</v>
          </cell>
        </row>
        <row r="324">
          <cell r="C324" t="str">
            <v>MJS-065R18JV18JV</v>
          </cell>
        </row>
        <row r="325">
          <cell r="C325" t="str">
            <v>MJS-065R18JV18JV-3R</v>
          </cell>
        </row>
        <row r="326">
          <cell r="C326" t="str">
            <v>ODD5-013R23K06</v>
          </cell>
        </row>
        <row r="327">
          <cell r="C327" t="str">
            <v>ODDV-032R20K-G</v>
          </cell>
        </row>
        <row r="328">
          <cell r="C328" t="str">
            <v>ODI-065R12E15KJJ-G</v>
          </cell>
        </row>
        <row r="329">
          <cell r="C329" t="str">
            <v>ODI-065R15E18KJJ-G</v>
          </cell>
        </row>
        <row r="330">
          <cell r="C330" t="str">
            <v>ODI-065R15NG18JJ-G</v>
          </cell>
        </row>
        <row r="331">
          <cell r="C331" t="str">
            <v>ODI-065R16M-G</v>
          </cell>
        </row>
        <row r="332">
          <cell r="C332" t="str">
            <v>ODI-065R16NB17JJJ-G</v>
          </cell>
        </row>
        <row r="333">
          <cell r="C333" t="str">
            <v>ODI-065R17M-GQ</v>
          </cell>
        </row>
        <row r="334">
          <cell r="C334" t="str">
            <v>ODI3-065R15J-G</v>
          </cell>
        </row>
        <row r="335">
          <cell r="C335" t="str">
            <v>ODM-030V16K0-2</v>
          </cell>
        </row>
        <row r="336">
          <cell r="C336" t="str">
            <v>ODM-030V18B0</v>
          </cell>
        </row>
        <row r="337">
          <cell r="C337" t="str">
            <v>ODM-075V11N0</v>
          </cell>
        </row>
        <row r="338">
          <cell r="C338" t="str">
            <v>ODP-030V20K0</v>
          </cell>
        </row>
        <row r="339">
          <cell r="C339" t="str">
            <v>ODP-032R15J</v>
          </cell>
        </row>
        <row r="340">
          <cell r="C340" t="str">
            <v>ODP-032V15N</v>
          </cell>
        </row>
        <row r="341">
          <cell r="C341" t="str">
            <v>ODP-065R09BJ-G</v>
          </cell>
        </row>
        <row r="342">
          <cell r="C342" t="str">
            <v>ODP-065R09BJ-G(2J)</v>
          </cell>
        </row>
        <row r="343">
          <cell r="C343" t="str">
            <v>ODP-065R12M14J-G</v>
          </cell>
        </row>
        <row r="344">
          <cell r="C344" t="str">
            <v>ODP-065R12M14JJ-G</v>
          </cell>
        </row>
        <row r="345">
          <cell r="C345" t="str">
            <v>ODP-065R15Bxx</v>
          </cell>
        </row>
        <row r="346">
          <cell r="C346" t="str">
            <v>ODP-065R15Kxx-G</v>
          </cell>
        </row>
        <row r="347">
          <cell r="C347" t="str">
            <v>ODP-065R17B18Kxxyy</v>
          </cell>
        </row>
        <row r="348">
          <cell r="C348" t="str">
            <v>ODP-065R17Bxx</v>
          </cell>
        </row>
        <row r="349">
          <cell r="C349" t="str">
            <v>ODP-065R18Bxx</v>
          </cell>
        </row>
        <row r="350">
          <cell r="C350" t="str">
            <v>ODP-065R18Exx(JS)</v>
          </cell>
        </row>
        <row r="351">
          <cell r="C351" t="str">
            <v>ODP-065R18Kxx-G</v>
          </cell>
        </row>
        <row r="352">
          <cell r="C352" t="str">
            <v>ODP-065V11N</v>
          </cell>
        </row>
        <row r="353">
          <cell r="C353" t="str">
            <v>ODP-065V17Bxx</v>
          </cell>
        </row>
        <row r="354">
          <cell r="C354" t="str">
            <v>ODP-065V18Bxx</v>
          </cell>
        </row>
        <row r="355">
          <cell r="C355" t="str">
            <v>ODP-065V18Kxx</v>
          </cell>
        </row>
        <row r="356">
          <cell r="C356" t="str">
            <v>ODP-090R17Bxx</v>
          </cell>
        </row>
        <row r="357">
          <cell r="C357" t="str">
            <v>ODP-090V17Bxx</v>
          </cell>
        </row>
        <row r="358">
          <cell r="C358" t="str">
            <v>ODTP-024R20K06-G</v>
          </cell>
        </row>
        <row r="359">
          <cell r="C359" t="str">
            <v>ODV-032R18E-G</v>
          </cell>
        </row>
        <row r="360">
          <cell r="C360" t="str">
            <v>ODV-032R20E-G</v>
          </cell>
        </row>
        <row r="361">
          <cell r="C361" t="str">
            <v>ODV-032R20E-G V1</v>
          </cell>
        </row>
        <row r="362">
          <cell r="C362" t="str">
            <v>ODV-032R21K-G</v>
          </cell>
        </row>
        <row r="363">
          <cell r="C363" t="str">
            <v>ODV-032R23K-G V1</v>
          </cell>
        </row>
        <row r="364">
          <cell r="C364" t="str">
            <v>ODV-065R14E17K-G</v>
          </cell>
        </row>
        <row r="365">
          <cell r="C365" t="str">
            <v>ODV-065R14M17J-G</v>
          </cell>
        </row>
        <row r="366">
          <cell r="C366" t="str">
            <v>ODV-065R14M17JJ-G</v>
          </cell>
        </row>
        <row r="367">
          <cell r="C367" t="str">
            <v>ODV-065R15B</v>
          </cell>
        </row>
        <row r="368">
          <cell r="C368" t="str">
            <v>ODV-065R15B15J15J</v>
          </cell>
        </row>
        <row r="369">
          <cell r="C369" t="str">
            <v>ODV-065R15E18J18J-G</v>
          </cell>
        </row>
        <row r="370">
          <cell r="C370" t="str">
            <v>ODV-065R15E18J-G</v>
          </cell>
        </row>
        <row r="371">
          <cell r="C371" t="str">
            <v>ODV-065R15E18K-G</v>
          </cell>
        </row>
        <row r="372">
          <cell r="C372" t="str">
            <v>ODV-065R15E18K-G V2</v>
          </cell>
        </row>
        <row r="373">
          <cell r="C373" t="str">
            <v>ODV-065R15E18KK-G V2</v>
          </cell>
        </row>
        <row r="374">
          <cell r="C374" t="str">
            <v>ODV-065R15E-G</v>
          </cell>
        </row>
        <row r="375">
          <cell r="C375" t="str">
            <v>ODV-065R15EJJ</v>
          </cell>
        </row>
        <row r="376">
          <cell r="C376" t="str">
            <v>ODV-065R15EKK</v>
          </cell>
        </row>
        <row r="377">
          <cell r="C377" t="str">
            <v>ODV-065R15K-G</v>
          </cell>
        </row>
        <row r="378">
          <cell r="C378" t="str">
            <v>ODV-065R15M18J-G</v>
          </cell>
        </row>
        <row r="379">
          <cell r="C379" t="str">
            <v>ODV-065R15M18JJ-G</v>
          </cell>
        </row>
        <row r="380">
          <cell r="C380" t="str">
            <v>ODV-065R15M-G</v>
          </cell>
        </row>
        <row r="381">
          <cell r="C381" t="str">
            <v>ODV-065R16B</v>
          </cell>
        </row>
        <row r="382">
          <cell r="C382" t="str">
            <v>ODV-065R16M18J-G</v>
          </cell>
        </row>
        <row r="383">
          <cell r="C383" t="str">
            <v>ODV-065R16M18JJ-G</v>
          </cell>
        </row>
        <row r="384">
          <cell r="C384" t="str">
            <v>ODV-065R16M-G</v>
          </cell>
        </row>
        <row r="385">
          <cell r="C385" t="str">
            <v>ODV-065R17B</v>
          </cell>
        </row>
        <row r="386">
          <cell r="C386" t="str">
            <v>ODV-065R17E18J-G</v>
          </cell>
        </row>
        <row r="387">
          <cell r="C387" t="str">
            <v>ODV-065R17E18JJJ-G</v>
          </cell>
        </row>
        <row r="388">
          <cell r="C388" t="str">
            <v>ODV-065R17E18JJJJ-G</v>
          </cell>
        </row>
        <row r="389">
          <cell r="C389" t="str">
            <v>ODV-065R17E18K</v>
          </cell>
        </row>
        <row r="390">
          <cell r="C390" t="str">
            <v>ODV-065R17E18K-G</v>
          </cell>
        </row>
        <row r="391">
          <cell r="C391" t="str">
            <v>ODV-065R17E18K-G V1</v>
          </cell>
        </row>
        <row r="392">
          <cell r="C392" t="str">
            <v>ODV-065R17E18KK-G V1</v>
          </cell>
        </row>
        <row r="393">
          <cell r="C393" t="str">
            <v>ODV-065R17E-G</v>
          </cell>
        </row>
        <row r="394">
          <cell r="C394" t="str">
            <v>ODV-065R17EJJ-G</v>
          </cell>
        </row>
        <row r="395">
          <cell r="C395" t="str">
            <v>ODV-065R17EKJJ-G</v>
          </cell>
        </row>
        <row r="396">
          <cell r="C396" t="str">
            <v>ODV-065R17M18JJ-G</v>
          </cell>
        </row>
        <row r="397">
          <cell r="C397" t="str">
            <v>ODV-065R17M18JJJ-G</v>
          </cell>
        </row>
        <row r="398">
          <cell r="C398" t="str">
            <v>ODV-065R17M18JJJJ-G</v>
          </cell>
        </row>
        <row r="399">
          <cell r="C399" t="str">
            <v>ODV-065R18B</v>
          </cell>
        </row>
        <row r="400">
          <cell r="C400" t="str">
            <v>ODV-065R18E</v>
          </cell>
        </row>
        <row r="401">
          <cell r="C401" t="str">
            <v>ODV-065R18E-G</v>
          </cell>
        </row>
        <row r="402">
          <cell r="C402" t="str">
            <v>ODV-065R18EJ-G</v>
          </cell>
        </row>
        <row r="403">
          <cell r="C403" t="str">
            <v>ODV-065R18EJJ-G</v>
          </cell>
        </row>
        <row r="404">
          <cell r="C404" t="str">
            <v>ODV-065R18EK</v>
          </cell>
        </row>
        <row r="405">
          <cell r="C405" t="str">
            <v>ODV-065R18EK-G</v>
          </cell>
        </row>
        <row r="406">
          <cell r="C406" t="str">
            <v>ODV-065R18EKK-G</v>
          </cell>
        </row>
        <row r="407">
          <cell r="C407" t="str">
            <v>ODV-065R18J</v>
          </cell>
        </row>
        <row r="408">
          <cell r="C408" t="str">
            <v>ODV-065R18J-G</v>
          </cell>
        </row>
        <row r="409">
          <cell r="C409" t="str">
            <v>ODV-065R18K</v>
          </cell>
        </row>
        <row r="410">
          <cell r="C410" t="str">
            <v>ODV-065R18K-G</v>
          </cell>
        </row>
        <row r="411">
          <cell r="C411" t="str">
            <v>ODV-065R18K-G V1</v>
          </cell>
        </row>
        <row r="412">
          <cell r="C412" t="str">
            <v>ODV-065R21K-G</v>
          </cell>
        </row>
        <row r="413">
          <cell r="C413" t="str">
            <v>ODV-090R17E-G</v>
          </cell>
        </row>
        <row r="414">
          <cell r="C414" t="str">
            <v>ODV-090R17K-G</v>
          </cell>
        </row>
        <row r="415">
          <cell r="C415" t="str">
            <v>ODV2-065R15E18K-G</v>
          </cell>
        </row>
        <row r="416">
          <cell r="C416" t="str">
            <v>ODV2-065R16J-G</v>
          </cell>
        </row>
        <row r="417">
          <cell r="C417" t="str">
            <v>ODV2-065R17E18J-G</v>
          </cell>
        </row>
        <row r="418">
          <cell r="C418" t="str">
            <v>ODV2-065R17E-G</v>
          </cell>
        </row>
        <row r="419">
          <cell r="C419" t="str">
            <v>ODV2-065R18J</v>
          </cell>
        </row>
        <row r="420">
          <cell r="C420" t="str">
            <v>ODV2-065R18J-G</v>
          </cell>
        </row>
        <row r="421">
          <cell r="C421" t="str">
            <v>ODV2-065R18J-G V1</v>
          </cell>
        </row>
        <row r="422">
          <cell r="C422" t="str">
            <v>ODV2-065R18K</v>
          </cell>
        </row>
        <row r="423">
          <cell r="C423" t="str">
            <v>ODV2-065R18K-G</v>
          </cell>
        </row>
        <row r="424">
          <cell r="C424" t="str">
            <v>ODV2-065R18K-G V2</v>
          </cell>
        </row>
        <row r="425">
          <cell r="C425" t="str">
            <v>ODV2-065R21K-G V1</v>
          </cell>
        </row>
        <row r="426">
          <cell r="C426" t="str">
            <v>ODV3-065R18J-G V1</v>
          </cell>
        </row>
        <row r="427">
          <cell r="C427" t="str">
            <v>ODV3-065R18K-G V1</v>
          </cell>
        </row>
        <row r="428">
          <cell r="C428" t="str">
            <v>OYI-040V12K0-2</v>
          </cell>
        </row>
        <row r="429">
          <cell r="C429" t="str">
            <v>OYI-040V13B0-2</v>
          </cell>
        </row>
        <row r="430">
          <cell r="C430" t="str">
            <v>RVV-65A-R3</v>
          </cell>
        </row>
        <row r="431">
          <cell r="C431" t="str">
            <v>RVVPX303.6F12R2</v>
          </cell>
        </row>
        <row r="432">
          <cell r="C432" t="str">
            <v>Air 11 B20A B8P (1,3m)</v>
          </cell>
        </row>
        <row r="433">
          <cell r="C433" t="str">
            <v>Air 11 B20A B8P (2,0m)</v>
          </cell>
        </row>
        <row r="434">
          <cell r="C434" t="str">
            <v>Air 11 B8A B20P</v>
          </cell>
        </row>
        <row r="435">
          <cell r="C435" t="str">
            <v>Air 21 B1A B12P B8P (2,0m)</v>
          </cell>
        </row>
        <row r="436">
          <cell r="C436" t="str">
            <v>Air 21 B1A B3P</v>
          </cell>
        </row>
        <row r="437">
          <cell r="C437" t="str">
            <v>Air 21 B2A B12P B8P (2,0m)</v>
          </cell>
        </row>
        <row r="438">
          <cell r="C438" t="str">
            <v>Air 21 B2A B4P</v>
          </cell>
        </row>
        <row r="439">
          <cell r="C439" t="str">
            <v>Air 21 B3A B12P B8P (2,4m)</v>
          </cell>
        </row>
        <row r="440">
          <cell r="C440" t="str">
            <v>Air 21 B3A B1P</v>
          </cell>
        </row>
        <row r="441">
          <cell r="C441" t="str">
            <v>Air 21 B4A B12P B5P (2,4m)</v>
          </cell>
        </row>
        <row r="442">
          <cell r="C442" t="str">
            <v>Air 21 B4A B12P B8P (1,3m)</v>
          </cell>
        </row>
        <row r="443">
          <cell r="C443" t="str">
            <v>Air 21 B4A B12P B8P (2,0m)</v>
          </cell>
        </row>
        <row r="444">
          <cell r="C444" t="str">
            <v>Air 21 B4A B2P</v>
          </cell>
        </row>
        <row r="445">
          <cell r="C445" t="str">
            <v>Air 21 B7A 2P</v>
          </cell>
        </row>
        <row r="446">
          <cell r="C446" t="str">
            <v>Air 32 B2A B66AA</v>
          </cell>
        </row>
        <row r="447">
          <cell r="C447" t="str">
            <v>Air 32 B2A B66AP</v>
          </cell>
        </row>
        <row r="448">
          <cell r="C448" t="str">
            <v>Air 32 B2A B7P LBP</v>
          </cell>
        </row>
        <row r="449">
          <cell r="C449" t="str">
            <v>Air 32 B3A B7P LBP</v>
          </cell>
        </row>
        <row r="450">
          <cell r="C450" t="str">
            <v>Air 32 B4A B2P</v>
          </cell>
        </row>
        <row r="451">
          <cell r="C451" t="str">
            <v>Air 32 B66AA B2P</v>
          </cell>
        </row>
        <row r="452">
          <cell r="C452" t="str">
            <v>Air 32 B66AA B7P LBP</v>
          </cell>
        </row>
        <row r="453">
          <cell r="C453" t="str">
            <v>Air 32 B7A B3A LBP</v>
          </cell>
        </row>
        <row r="454">
          <cell r="C454" t="str">
            <v>Air 32 B7A B66AA LBP</v>
          </cell>
        </row>
        <row r="455">
          <cell r="C455" t="str">
            <v>Air 32 B7A HBP LBP</v>
          </cell>
        </row>
        <row r="456">
          <cell r="C456" t="str">
            <v>Air 32 B7AA HBP LBP</v>
          </cell>
        </row>
        <row r="457">
          <cell r="C457" t="str">
            <v>Air 6468 B42</v>
          </cell>
        </row>
        <row r="458">
          <cell r="C458" t="str">
            <v>DDTMA (1900MHz)</v>
          </cell>
        </row>
        <row r="459">
          <cell r="C459" t="str">
            <v>DTMA (1900MHz)</v>
          </cell>
        </row>
        <row r="460">
          <cell r="C460" t="str">
            <v>Filtro (900MHz) FP-G11D-0D01</v>
          </cell>
        </row>
        <row r="461">
          <cell r="C461" t="str">
            <v>RRU 2217</v>
          </cell>
        </row>
        <row r="462">
          <cell r="C462" t="str">
            <v>RRU 2219</v>
          </cell>
        </row>
        <row r="463">
          <cell r="C463" t="str">
            <v>RRU 4415</v>
          </cell>
        </row>
        <row r="464">
          <cell r="C464" t="str">
            <v>RRU 22 20W</v>
          </cell>
        </row>
        <row r="465">
          <cell r="C465" t="str">
            <v>RRU 22 40W</v>
          </cell>
        </row>
        <row r="466">
          <cell r="C466" t="str">
            <v>RRUS 01</v>
          </cell>
        </row>
        <row r="467">
          <cell r="C467" t="str">
            <v>RRUS 02</v>
          </cell>
        </row>
        <row r="468">
          <cell r="C468" t="str">
            <v>RRUS 11</v>
          </cell>
        </row>
        <row r="469">
          <cell r="C469" t="str">
            <v>RRUS 12</v>
          </cell>
        </row>
        <row r="470">
          <cell r="C470" t="str">
            <v>RRUS 61</v>
          </cell>
        </row>
        <row r="471">
          <cell r="C471" t="str">
            <v>RRUS A2</v>
          </cell>
        </row>
        <row r="472">
          <cell r="C472" t="str">
            <v>RRUW 01 60W</v>
          </cell>
        </row>
        <row r="473">
          <cell r="C473" t="str">
            <v>AAU5281</v>
          </cell>
        </row>
        <row r="474">
          <cell r="C474" t="str">
            <v>728 684</v>
          </cell>
        </row>
        <row r="475">
          <cell r="C475" t="str">
            <v>728 685</v>
          </cell>
        </row>
        <row r="476">
          <cell r="C476" t="str">
            <v>729 931</v>
          </cell>
        </row>
        <row r="477">
          <cell r="C477" t="str">
            <v>730 360</v>
          </cell>
        </row>
        <row r="478">
          <cell r="C478" t="str">
            <v>730 362</v>
          </cell>
        </row>
        <row r="479">
          <cell r="C479" t="str">
            <v>730 366</v>
          </cell>
        </row>
        <row r="480">
          <cell r="C480" t="str">
            <v>730 368</v>
          </cell>
        </row>
        <row r="481">
          <cell r="C481" t="str">
            <v>730 370</v>
          </cell>
        </row>
        <row r="482">
          <cell r="C482" t="str">
            <v>730 372</v>
          </cell>
        </row>
        <row r="483">
          <cell r="C483" t="str">
            <v>730 374</v>
          </cell>
        </row>
        <row r="484">
          <cell r="C484" t="str">
            <v>730 376</v>
          </cell>
        </row>
        <row r="485">
          <cell r="C485" t="str">
            <v>730 378</v>
          </cell>
        </row>
        <row r="486">
          <cell r="C486" t="str">
            <v>730 380</v>
          </cell>
        </row>
        <row r="487">
          <cell r="C487" t="str">
            <v>730 382</v>
          </cell>
        </row>
        <row r="488">
          <cell r="C488" t="str">
            <v>730 676</v>
          </cell>
        </row>
        <row r="489">
          <cell r="C489" t="str">
            <v>730 677</v>
          </cell>
        </row>
        <row r="490">
          <cell r="C490" t="str">
            <v>730 678</v>
          </cell>
        </row>
        <row r="491">
          <cell r="C491" t="str">
            <v>730 682</v>
          </cell>
        </row>
        <row r="492">
          <cell r="C492" t="str">
            <v>730 685</v>
          </cell>
        </row>
        <row r="493">
          <cell r="C493" t="str">
            <v>730 690</v>
          </cell>
        </row>
        <row r="494">
          <cell r="C494" t="str">
            <v>730 691</v>
          </cell>
        </row>
        <row r="495">
          <cell r="C495" t="str">
            <v>732 329</v>
          </cell>
        </row>
        <row r="496">
          <cell r="C496" t="str">
            <v>732 340</v>
          </cell>
        </row>
        <row r="497">
          <cell r="C497" t="str">
            <v>732 344</v>
          </cell>
        </row>
        <row r="498">
          <cell r="C498" t="str">
            <v>732 433</v>
          </cell>
        </row>
        <row r="499">
          <cell r="C499" t="str">
            <v>732 447</v>
          </cell>
        </row>
        <row r="500">
          <cell r="C500" t="str">
            <v>732 448</v>
          </cell>
        </row>
        <row r="501">
          <cell r="C501" t="str">
            <v>732 480</v>
          </cell>
        </row>
        <row r="502">
          <cell r="C502" t="str">
            <v>732 507</v>
          </cell>
        </row>
        <row r="503">
          <cell r="C503" t="str">
            <v>732 689</v>
          </cell>
        </row>
        <row r="504">
          <cell r="C504" t="str">
            <v>732 690</v>
          </cell>
        </row>
        <row r="505">
          <cell r="C505" t="str">
            <v>732 691</v>
          </cell>
        </row>
        <row r="506">
          <cell r="C506" t="str">
            <v>732 692</v>
          </cell>
        </row>
        <row r="507">
          <cell r="C507" t="str">
            <v>732 967</v>
          </cell>
        </row>
        <row r="508">
          <cell r="C508" t="str">
            <v>734 304</v>
          </cell>
        </row>
        <row r="509">
          <cell r="C509" t="str">
            <v>734 306</v>
          </cell>
        </row>
        <row r="510">
          <cell r="C510" t="str">
            <v>734 308</v>
          </cell>
        </row>
        <row r="511">
          <cell r="C511" t="str">
            <v>734 310</v>
          </cell>
        </row>
        <row r="512">
          <cell r="C512" t="str">
            <v>734 312</v>
          </cell>
        </row>
        <row r="513">
          <cell r="C513" t="str">
            <v>734 314</v>
          </cell>
        </row>
        <row r="514">
          <cell r="C514" t="str">
            <v>734 316</v>
          </cell>
        </row>
        <row r="515">
          <cell r="C515" t="str">
            <v>734 318</v>
          </cell>
        </row>
        <row r="516">
          <cell r="C516" t="str">
            <v>734 320</v>
          </cell>
        </row>
        <row r="517">
          <cell r="C517" t="str">
            <v>734 322</v>
          </cell>
        </row>
        <row r="518">
          <cell r="C518" t="str">
            <v>734 324</v>
          </cell>
        </row>
        <row r="519">
          <cell r="C519" t="str">
            <v>734 326</v>
          </cell>
        </row>
        <row r="520">
          <cell r="C520" t="str">
            <v>734 328</v>
          </cell>
        </row>
        <row r="521">
          <cell r="C521" t="str">
            <v>734 330</v>
          </cell>
        </row>
        <row r="522">
          <cell r="C522" t="str">
            <v>734 334</v>
          </cell>
        </row>
        <row r="523">
          <cell r="C523" t="str">
            <v>734 338</v>
          </cell>
        </row>
        <row r="524">
          <cell r="C524" t="str">
            <v>734 342</v>
          </cell>
        </row>
        <row r="525">
          <cell r="C525" t="str">
            <v>734 688</v>
          </cell>
        </row>
        <row r="526">
          <cell r="C526" t="str">
            <v>735 141</v>
          </cell>
        </row>
        <row r="527">
          <cell r="C527" t="str">
            <v>735 147</v>
          </cell>
        </row>
        <row r="528">
          <cell r="C528" t="str">
            <v>735 727</v>
          </cell>
        </row>
        <row r="529">
          <cell r="C529" t="str">
            <v>735 810</v>
          </cell>
        </row>
        <row r="530">
          <cell r="C530" t="str">
            <v>735 811</v>
          </cell>
        </row>
        <row r="531">
          <cell r="C531" t="str">
            <v>735 908</v>
          </cell>
        </row>
        <row r="532">
          <cell r="C532" t="str">
            <v>736 016</v>
          </cell>
        </row>
        <row r="533">
          <cell r="C533" t="str">
            <v>736 018</v>
          </cell>
        </row>
        <row r="534">
          <cell r="C534" t="str">
            <v>736 077</v>
          </cell>
        </row>
        <row r="535">
          <cell r="C535" t="str">
            <v>736 078</v>
          </cell>
        </row>
        <row r="536">
          <cell r="C536" t="str">
            <v>736 347</v>
          </cell>
        </row>
        <row r="537">
          <cell r="C537" t="str">
            <v>736 348</v>
          </cell>
        </row>
        <row r="538">
          <cell r="C538" t="str">
            <v>736 349</v>
          </cell>
        </row>
        <row r="539">
          <cell r="C539" t="str">
            <v>736 350</v>
          </cell>
        </row>
        <row r="540">
          <cell r="C540" t="str">
            <v>736 351</v>
          </cell>
        </row>
        <row r="541">
          <cell r="C541" t="str">
            <v>736 352</v>
          </cell>
        </row>
        <row r="542">
          <cell r="C542" t="str">
            <v>736 361</v>
          </cell>
        </row>
        <row r="543">
          <cell r="C543" t="str">
            <v>736 421</v>
          </cell>
        </row>
        <row r="544">
          <cell r="C544" t="str">
            <v>736 422</v>
          </cell>
        </row>
        <row r="545">
          <cell r="C545" t="str">
            <v>736 432</v>
          </cell>
        </row>
        <row r="546">
          <cell r="C546" t="str">
            <v>736 434</v>
          </cell>
        </row>
        <row r="547">
          <cell r="C547" t="str">
            <v>736 436</v>
          </cell>
        </row>
        <row r="548">
          <cell r="C548" t="str">
            <v>736 618</v>
          </cell>
        </row>
        <row r="549">
          <cell r="C549" t="str">
            <v>736 622</v>
          </cell>
        </row>
        <row r="550">
          <cell r="C550" t="str">
            <v>736 623</v>
          </cell>
        </row>
        <row r="551">
          <cell r="C551" t="str">
            <v>736 624</v>
          </cell>
        </row>
        <row r="552">
          <cell r="C552" t="str">
            <v>736 668</v>
          </cell>
        </row>
        <row r="553">
          <cell r="C553" t="str">
            <v>736 808</v>
          </cell>
        </row>
        <row r="554">
          <cell r="C554" t="str">
            <v>736 854</v>
          </cell>
        </row>
        <row r="555">
          <cell r="C555" t="str">
            <v>736 855</v>
          </cell>
        </row>
        <row r="556">
          <cell r="C556" t="str">
            <v>736 858</v>
          </cell>
        </row>
        <row r="557">
          <cell r="C557" t="str">
            <v>736 859</v>
          </cell>
        </row>
        <row r="558">
          <cell r="C558" t="str">
            <v>736 863</v>
          </cell>
        </row>
        <row r="559">
          <cell r="C559" t="str">
            <v>736 864</v>
          </cell>
        </row>
        <row r="560">
          <cell r="C560" t="str">
            <v>736 866</v>
          </cell>
        </row>
        <row r="561">
          <cell r="C561" t="str">
            <v>736 867</v>
          </cell>
        </row>
        <row r="562">
          <cell r="C562" t="str">
            <v>736 870</v>
          </cell>
        </row>
        <row r="563">
          <cell r="C563" t="str">
            <v>736 871</v>
          </cell>
        </row>
        <row r="564">
          <cell r="C564" t="str">
            <v>736 873</v>
          </cell>
        </row>
        <row r="565">
          <cell r="C565" t="str">
            <v>736 874</v>
          </cell>
        </row>
        <row r="566">
          <cell r="C566" t="str">
            <v>736 878</v>
          </cell>
        </row>
        <row r="567">
          <cell r="C567" t="str">
            <v>736 879</v>
          </cell>
        </row>
        <row r="568">
          <cell r="C568" t="str">
            <v>736 881</v>
          </cell>
        </row>
        <row r="569">
          <cell r="C569" t="str">
            <v>736 900</v>
          </cell>
        </row>
        <row r="570">
          <cell r="C570" t="str">
            <v>736 901</v>
          </cell>
        </row>
        <row r="571">
          <cell r="C571" t="str">
            <v>736 902</v>
          </cell>
        </row>
        <row r="572">
          <cell r="C572" t="str">
            <v>736 904</v>
          </cell>
        </row>
        <row r="573">
          <cell r="C573" t="str">
            <v>736 935</v>
          </cell>
        </row>
        <row r="574">
          <cell r="C574" t="str">
            <v>737 031</v>
          </cell>
        </row>
        <row r="575">
          <cell r="C575" t="str">
            <v>737 190</v>
          </cell>
        </row>
        <row r="576">
          <cell r="C576" t="str">
            <v>737 377</v>
          </cell>
        </row>
        <row r="577">
          <cell r="C577" t="str">
            <v>737 378</v>
          </cell>
        </row>
        <row r="578">
          <cell r="C578" t="str">
            <v>737 379</v>
          </cell>
        </row>
        <row r="579">
          <cell r="C579" t="str">
            <v>737 381</v>
          </cell>
        </row>
        <row r="580">
          <cell r="C580" t="str">
            <v>737 383</v>
          </cell>
        </row>
        <row r="581">
          <cell r="C581" t="str">
            <v>737 385</v>
          </cell>
        </row>
        <row r="582">
          <cell r="C582" t="str">
            <v>737 402</v>
          </cell>
        </row>
        <row r="583">
          <cell r="C583" t="str">
            <v>737 547</v>
          </cell>
        </row>
        <row r="584">
          <cell r="C584" t="str">
            <v>737 548</v>
          </cell>
        </row>
        <row r="585">
          <cell r="C585" t="str">
            <v>737 549</v>
          </cell>
        </row>
        <row r="586">
          <cell r="C586" t="str">
            <v>737 735</v>
          </cell>
        </row>
        <row r="587">
          <cell r="C587" t="str">
            <v>737 849</v>
          </cell>
        </row>
        <row r="588">
          <cell r="C588" t="str">
            <v>737 906</v>
          </cell>
        </row>
        <row r="589">
          <cell r="C589" t="str">
            <v>737 950</v>
          </cell>
        </row>
        <row r="590">
          <cell r="C590" t="str">
            <v>738 018</v>
          </cell>
        </row>
        <row r="591">
          <cell r="C591" t="str">
            <v>738 020</v>
          </cell>
        </row>
        <row r="592">
          <cell r="C592" t="str">
            <v>738 021</v>
          </cell>
        </row>
        <row r="593">
          <cell r="C593" t="str">
            <v>738 140</v>
          </cell>
        </row>
        <row r="594">
          <cell r="C594" t="str">
            <v>738 141</v>
          </cell>
        </row>
        <row r="595">
          <cell r="C595" t="str">
            <v>738 142</v>
          </cell>
        </row>
        <row r="596">
          <cell r="C596" t="str">
            <v>738 143</v>
          </cell>
        </row>
        <row r="597">
          <cell r="C597" t="str">
            <v>738 144</v>
          </cell>
        </row>
        <row r="598">
          <cell r="C598" t="str">
            <v>738 161</v>
          </cell>
        </row>
        <row r="599">
          <cell r="C599" t="str">
            <v>738 162</v>
          </cell>
        </row>
        <row r="600">
          <cell r="C600" t="str">
            <v>738 163</v>
          </cell>
        </row>
        <row r="601">
          <cell r="C601" t="str">
            <v>738 164</v>
          </cell>
        </row>
        <row r="602">
          <cell r="C602" t="str">
            <v>738 165</v>
          </cell>
        </row>
        <row r="603">
          <cell r="C603" t="str">
            <v>738 166</v>
          </cell>
        </row>
        <row r="604">
          <cell r="C604" t="str">
            <v>738 167</v>
          </cell>
        </row>
        <row r="605">
          <cell r="C605" t="str">
            <v>738 168</v>
          </cell>
        </row>
        <row r="606">
          <cell r="C606" t="str">
            <v>738 173</v>
          </cell>
        </row>
        <row r="607">
          <cell r="C607" t="str">
            <v>738 174</v>
          </cell>
        </row>
        <row r="608">
          <cell r="C608" t="str">
            <v>738 187</v>
          </cell>
        </row>
        <row r="609">
          <cell r="C609" t="str">
            <v>738 192</v>
          </cell>
        </row>
        <row r="610">
          <cell r="C610" t="str">
            <v>738 406</v>
          </cell>
        </row>
        <row r="611">
          <cell r="C611" t="str">
            <v>738 407</v>
          </cell>
        </row>
        <row r="612">
          <cell r="C612" t="str">
            <v>738 444</v>
          </cell>
        </row>
        <row r="613">
          <cell r="C613" t="str">
            <v>738 450</v>
          </cell>
        </row>
        <row r="614">
          <cell r="C614" t="str">
            <v>738 451</v>
          </cell>
        </row>
        <row r="615">
          <cell r="C615" t="str">
            <v>738 573</v>
          </cell>
        </row>
        <row r="616">
          <cell r="C616" t="str">
            <v>738 580</v>
          </cell>
        </row>
        <row r="617">
          <cell r="C617" t="str">
            <v>738 664</v>
          </cell>
        </row>
        <row r="618">
          <cell r="C618" t="str">
            <v>738 779</v>
          </cell>
        </row>
        <row r="619">
          <cell r="C619" t="str">
            <v>738 811</v>
          </cell>
        </row>
        <row r="620">
          <cell r="C620" t="str">
            <v>738 812</v>
          </cell>
        </row>
        <row r="621">
          <cell r="C621" t="str">
            <v>738 813</v>
          </cell>
        </row>
        <row r="622">
          <cell r="C622" t="str">
            <v>739 099</v>
          </cell>
        </row>
        <row r="623">
          <cell r="C623" t="str">
            <v>739 129</v>
          </cell>
        </row>
        <row r="624">
          <cell r="C624" t="str">
            <v>739 131</v>
          </cell>
        </row>
        <row r="625">
          <cell r="C625" t="str">
            <v>739 132</v>
          </cell>
        </row>
        <row r="626">
          <cell r="C626" t="str">
            <v>739 134</v>
          </cell>
        </row>
        <row r="627">
          <cell r="C627" t="str">
            <v>739 136</v>
          </cell>
        </row>
        <row r="628">
          <cell r="C628" t="str">
            <v>739 145</v>
          </cell>
        </row>
        <row r="629">
          <cell r="C629" t="str">
            <v>739 303</v>
          </cell>
        </row>
        <row r="630">
          <cell r="C630" t="str">
            <v>739 304</v>
          </cell>
        </row>
        <row r="631">
          <cell r="C631" t="str">
            <v>739 404</v>
          </cell>
        </row>
        <row r="632">
          <cell r="C632" t="str">
            <v>739 418</v>
          </cell>
        </row>
        <row r="633">
          <cell r="C633" t="str">
            <v>739 490</v>
          </cell>
        </row>
        <row r="634">
          <cell r="C634" t="str">
            <v>739 491</v>
          </cell>
        </row>
        <row r="635">
          <cell r="C635" t="str">
            <v>739 494</v>
          </cell>
        </row>
        <row r="636">
          <cell r="C636" t="str">
            <v>739 495</v>
          </cell>
        </row>
        <row r="637">
          <cell r="C637" t="str">
            <v>739 496</v>
          </cell>
        </row>
        <row r="638">
          <cell r="C638" t="str">
            <v>739 619</v>
          </cell>
        </row>
        <row r="639">
          <cell r="C639" t="str">
            <v>739 620</v>
          </cell>
        </row>
        <row r="640">
          <cell r="C640" t="str">
            <v>739 622</v>
          </cell>
        </row>
        <row r="641">
          <cell r="C641" t="str">
            <v>739 623</v>
          </cell>
        </row>
        <row r="642">
          <cell r="C642" t="str">
            <v>739 624</v>
          </cell>
        </row>
        <row r="643">
          <cell r="C643" t="str">
            <v>739 630</v>
          </cell>
        </row>
        <row r="644">
          <cell r="C644" t="str">
            <v>739 632</v>
          </cell>
        </row>
        <row r="645">
          <cell r="C645" t="str">
            <v>739 633</v>
          </cell>
        </row>
        <row r="646">
          <cell r="C646" t="str">
            <v>739 634</v>
          </cell>
        </row>
        <row r="647">
          <cell r="C647" t="str">
            <v>739 635</v>
          </cell>
        </row>
        <row r="648">
          <cell r="C648" t="str">
            <v>739 636</v>
          </cell>
        </row>
        <row r="649">
          <cell r="C649" t="str">
            <v>739 646</v>
          </cell>
        </row>
        <row r="650">
          <cell r="C650" t="str">
            <v>739 648</v>
          </cell>
        </row>
        <row r="651">
          <cell r="C651" t="str">
            <v>739 649</v>
          </cell>
        </row>
        <row r="652">
          <cell r="C652" t="str">
            <v>739 650</v>
          </cell>
        </row>
        <row r="653">
          <cell r="C653" t="str">
            <v>739 651</v>
          </cell>
        </row>
        <row r="654">
          <cell r="C654" t="str">
            <v>739 655</v>
          </cell>
        </row>
        <row r="655">
          <cell r="C655" t="str">
            <v>739 658</v>
          </cell>
        </row>
        <row r="656">
          <cell r="C656" t="str">
            <v>739 660</v>
          </cell>
        </row>
        <row r="657">
          <cell r="C657" t="str">
            <v>739 662</v>
          </cell>
        </row>
        <row r="658">
          <cell r="C658" t="str">
            <v>739 695</v>
          </cell>
        </row>
        <row r="659">
          <cell r="C659" t="str">
            <v>739 698</v>
          </cell>
        </row>
        <row r="660">
          <cell r="C660" t="str">
            <v>739 707</v>
          </cell>
        </row>
        <row r="661">
          <cell r="C661" t="str">
            <v>739 710</v>
          </cell>
        </row>
        <row r="662">
          <cell r="C662" t="str">
            <v>739 714</v>
          </cell>
        </row>
        <row r="663">
          <cell r="C663" t="str">
            <v>739 715</v>
          </cell>
        </row>
        <row r="664">
          <cell r="C664" t="str">
            <v>739 752</v>
          </cell>
        </row>
        <row r="665">
          <cell r="C665" t="str">
            <v>739 785</v>
          </cell>
        </row>
        <row r="666">
          <cell r="C666" t="str">
            <v>739 854</v>
          </cell>
        </row>
        <row r="667">
          <cell r="C667" t="str">
            <v>739 856</v>
          </cell>
        </row>
        <row r="668">
          <cell r="C668" t="str">
            <v>739 927</v>
          </cell>
        </row>
        <row r="669">
          <cell r="C669" t="str">
            <v>739 990</v>
          </cell>
        </row>
        <row r="670">
          <cell r="C670" t="str">
            <v>741 067</v>
          </cell>
        </row>
        <row r="671">
          <cell r="C671" t="str">
            <v>741 214</v>
          </cell>
        </row>
        <row r="672">
          <cell r="C672" t="str">
            <v>741 264</v>
          </cell>
        </row>
        <row r="673">
          <cell r="C673" t="str">
            <v>741 316</v>
          </cell>
        </row>
        <row r="674">
          <cell r="C674" t="str">
            <v>741 320</v>
          </cell>
        </row>
        <row r="675">
          <cell r="C675" t="str">
            <v>741 322</v>
          </cell>
        </row>
        <row r="676">
          <cell r="C676" t="str">
            <v>741 324</v>
          </cell>
        </row>
        <row r="677">
          <cell r="C677" t="str">
            <v>741 325</v>
          </cell>
        </row>
        <row r="678">
          <cell r="C678" t="str">
            <v>741 326</v>
          </cell>
        </row>
        <row r="679">
          <cell r="C679" t="str">
            <v>741 327</v>
          </cell>
        </row>
        <row r="680">
          <cell r="C680" t="str">
            <v>741 328</v>
          </cell>
        </row>
        <row r="681">
          <cell r="C681" t="str">
            <v>741 336</v>
          </cell>
        </row>
        <row r="682">
          <cell r="C682" t="str">
            <v>741 344</v>
          </cell>
        </row>
        <row r="683">
          <cell r="C683" t="str">
            <v>741 444</v>
          </cell>
        </row>
        <row r="684">
          <cell r="C684" t="str">
            <v>741 445</v>
          </cell>
        </row>
        <row r="685">
          <cell r="C685" t="str">
            <v>741 571</v>
          </cell>
        </row>
        <row r="686">
          <cell r="C686" t="str">
            <v>741 572</v>
          </cell>
        </row>
        <row r="687">
          <cell r="C687" t="str">
            <v>741 619</v>
          </cell>
        </row>
        <row r="688">
          <cell r="C688" t="str">
            <v>741 620</v>
          </cell>
        </row>
        <row r="689">
          <cell r="C689" t="str">
            <v>741 622</v>
          </cell>
        </row>
        <row r="690">
          <cell r="C690" t="str">
            <v>741 627</v>
          </cell>
        </row>
        <row r="691">
          <cell r="C691" t="str">
            <v>741 628</v>
          </cell>
        </row>
        <row r="692">
          <cell r="C692" t="str">
            <v>741 629</v>
          </cell>
        </row>
        <row r="693">
          <cell r="C693" t="str">
            <v>741 630</v>
          </cell>
        </row>
        <row r="694">
          <cell r="C694" t="str">
            <v>741 697</v>
          </cell>
        </row>
        <row r="695">
          <cell r="C695" t="str">
            <v>741 717</v>
          </cell>
        </row>
        <row r="696">
          <cell r="C696" t="str">
            <v>741 718</v>
          </cell>
        </row>
        <row r="697">
          <cell r="C697" t="str">
            <v>742 215</v>
          </cell>
        </row>
        <row r="698">
          <cell r="C698" t="str">
            <v>742 215v01</v>
          </cell>
        </row>
        <row r="699">
          <cell r="C699" t="str">
            <v>742 236v01</v>
          </cell>
        </row>
        <row r="700">
          <cell r="C700" t="str">
            <v>742 265v01</v>
          </cell>
        </row>
        <row r="701">
          <cell r="C701" t="str">
            <v>800 10303</v>
          </cell>
        </row>
        <row r="702">
          <cell r="C702" t="str">
            <v>800 10306V02</v>
          </cell>
        </row>
        <row r="703">
          <cell r="C703" t="str">
            <v>800 10456V02</v>
          </cell>
        </row>
        <row r="704">
          <cell r="C704" t="str">
            <v>800 10622V01</v>
          </cell>
        </row>
        <row r="705">
          <cell r="C705" t="str">
            <v>800 10634</v>
          </cell>
        </row>
        <row r="706">
          <cell r="C706" t="str">
            <v>800 10682</v>
          </cell>
        </row>
        <row r="707">
          <cell r="C707" t="str">
            <v>800 10735V01</v>
          </cell>
        </row>
        <row r="708">
          <cell r="C708" t="str">
            <v>GNSS Receiver System</v>
          </cell>
        </row>
        <row r="709">
          <cell r="C709" t="str">
            <v>K 72 23 67</v>
          </cell>
        </row>
        <row r="710">
          <cell r="C710" t="str">
            <v>K 73 22 67</v>
          </cell>
        </row>
        <row r="711">
          <cell r="C711" t="str">
            <v>K 73 45 64 7</v>
          </cell>
        </row>
        <row r="712">
          <cell r="C712" t="str">
            <v>K 75 11 61</v>
          </cell>
        </row>
        <row r="713">
          <cell r="C713" t="str">
            <v>K 75 11 67</v>
          </cell>
        </row>
        <row r="714">
          <cell r="C714" t="str">
            <v>K 75 15 64 1</v>
          </cell>
        </row>
        <row r="715">
          <cell r="C715" t="str">
            <v>K 75 15 64 7</v>
          </cell>
        </row>
        <row r="716">
          <cell r="C716" t="str">
            <v>APXVB20S-C</v>
          </cell>
        </row>
        <row r="717">
          <cell r="C717" t="str">
            <v>BB 6318</v>
          </cell>
        </row>
        <row r="718">
          <cell r="C718" t="str">
            <v>Twin Diplexer CBC1726T-4310</v>
          </cell>
        </row>
        <row r="719">
          <cell r="C719" t="str">
            <v>Power 6302</v>
          </cell>
        </row>
        <row r="720">
          <cell r="C720" t="str">
            <v>TNA020A003</v>
          </cell>
        </row>
        <row r="721">
          <cell r="C721" t="str">
            <v>TNA600A00</v>
          </cell>
        </row>
      </sheetData>
      <sheetData sheetId="1">
        <row r="2">
          <cell r="C2" t="str">
            <v>Modelo</v>
          </cell>
        </row>
      </sheetData>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quipos"/>
      <sheetName val="OO.CC"/>
    </sheetNames>
    <sheetDataSet>
      <sheetData sheetId="0" refreshError="1">
        <row r="2">
          <cell r="C2" t="str">
            <v>Modelo</v>
          </cell>
        </row>
        <row r="3">
          <cell r="C3" t="str">
            <v>4168.11.33.00</v>
          </cell>
        </row>
        <row r="4">
          <cell r="C4" t="str">
            <v>4168.11.33.02</v>
          </cell>
        </row>
        <row r="5">
          <cell r="C5" t="str">
            <v>4168.11.33.03</v>
          </cell>
        </row>
        <row r="6">
          <cell r="C6" t="str">
            <v>4168.11.33.06</v>
          </cell>
        </row>
        <row r="7">
          <cell r="C7" t="str">
            <v>4168.11.33.52</v>
          </cell>
        </row>
        <row r="8">
          <cell r="C8" t="str">
            <v>4168.21.33.00</v>
          </cell>
        </row>
        <row r="9">
          <cell r="C9" t="str">
            <v>4168.21.33.03</v>
          </cell>
        </row>
        <row r="10">
          <cell r="C10" t="str">
            <v>7144.24.33.50B</v>
          </cell>
        </row>
        <row r="11">
          <cell r="C11" t="str">
            <v>7185.xx</v>
          </cell>
        </row>
        <row r="12">
          <cell r="C12" t="str">
            <v>7216.03</v>
          </cell>
        </row>
        <row r="13">
          <cell r="C13" t="str">
            <v>7217.03</v>
          </cell>
        </row>
        <row r="14">
          <cell r="C14" t="str">
            <v>7217.04</v>
          </cell>
        </row>
        <row r="15">
          <cell r="C15" t="str">
            <v>7217.11</v>
          </cell>
        </row>
        <row r="16">
          <cell r="C16" t="str">
            <v>7225.04</v>
          </cell>
        </row>
        <row r="17">
          <cell r="C17" t="str">
            <v>7226.03</v>
          </cell>
        </row>
        <row r="18">
          <cell r="C18" t="str">
            <v>7226.04</v>
          </cell>
        </row>
        <row r="19">
          <cell r="C19" t="str">
            <v>7227.04</v>
          </cell>
        </row>
        <row r="20">
          <cell r="C20" t="str">
            <v>7228.03</v>
          </cell>
        </row>
        <row r="21">
          <cell r="C21" t="str">
            <v>7228.04</v>
          </cell>
        </row>
        <row r="22">
          <cell r="C22" t="str">
            <v>7228.06</v>
          </cell>
        </row>
        <row r="23">
          <cell r="C23" t="str">
            <v>7228.08</v>
          </cell>
        </row>
        <row r="24">
          <cell r="C24" t="str">
            <v>7230.04</v>
          </cell>
        </row>
        <row r="25">
          <cell r="C25" t="str">
            <v>7231.04</v>
          </cell>
        </row>
        <row r="26">
          <cell r="C26" t="str">
            <v>7231.06</v>
          </cell>
        </row>
        <row r="27">
          <cell r="C27" t="str">
            <v>7232.04</v>
          </cell>
        </row>
        <row r="28">
          <cell r="C28" t="str">
            <v>7232.07</v>
          </cell>
        </row>
        <row r="29">
          <cell r="C29" t="str">
            <v>7233.04</v>
          </cell>
        </row>
        <row r="30">
          <cell r="C30" t="str">
            <v>7233.06</v>
          </cell>
        </row>
        <row r="31">
          <cell r="C31" t="str">
            <v>7233.08</v>
          </cell>
        </row>
        <row r="32">
          <cell r="C32" t="str">
            <v>7255.03</v>
          </cell>
        </row>
        <row r="33">
          <cell r="C33" t="str">
            <v>7255.04</v>
          </cell>
        </row>
        <row r="34">
          <cell r="C34" t="str">
            <v>7185.03</v>
          </cell>
        </row>
        <row r="35">
          <cell r="C35" t="str">
            <v>7185.08</v>
          </cell>
        </row>
        <row r="36">
          <cell r="C36" t="str">
            <v>7221.14</v>
          </cell>
        </row>
        <row r="37">
          <cell r="C37" t="str">
            <v>7221.15</v>
          </cell>
        </row>
        <row r="38">
          <cell r="C38" t="str">
            <v>7182.40</v>
          </cell>
        </row>
        <row r="39">
          <cell r="C39" t="str">
            <v>7182.42</v>
          </cell>
        </row>
        <row r="40">
          <cell r="C40" t="str">
            <v>7182.44</v>
          </cell>
        </row>
        <row r="41">
          <cell r="C41" t="str">
            <v>7182.46</v>
          </cell>
        </row>
        <row r="42">
          <cell r="C42" t="str">
            <v>7182.50</v>
          </cell>
        </row>
        <row r="43">
          <cell r="C43" t="str">
            <v>7182.60</v>
          </cell>
        </row>
        <row r="44">
          <cell r="C44" t="str">
            <v>7183.40</v>
          </cell>
        </row>
        <row r="45">
          <cell r="C45" t="str">
            <v>7183.42</v>
          </cell>
        </row>
        <row r="46">
          <cell r="C46" t="str">
            <v>7194.40</v>
          </cell>
        </row>
        <row r="47">
          <cell r="C47" t="str">
            <v>7194.44</v>
          </cell>
        </row>
        <row r="48">
          <cell r="C48" t="str">
            <v>7220.40</v>
          </cell>
        </row>
        <row r="49">
          <cell r="C49" t="str">
            <v>7220.42</v>
          </cell>
        </row>
        <row r="50">
          <cell r="C50" t="str">
            <v>7184.40</v>
          </cell>
        </row>
        <row r="51">
          <cell r="C51" t="str">
            <v>7184.42</v>
          </cell>
        </row>
        <row r="52">
          <cell r="C52" t="str">
            <v>7184.44</v>
          </cell>
        </row>
        <row r="53">
          <cell r="C53" t="str">
            <v>7184.46</v>
          </cell>
        </row>
        <row r="54">
          <cell r="C54" t="str">
            <v>7198.40</v>
          </cell>
        </row>
        <row r="55">
          <cell r="C55" t="str">
            <v>7198.42</v>
          </cell>
        </row>
        <row r="56">
          <cell r="C56" t="str">
            <v>7199.40</v>
          </cell>
        </row>
        <row r="57">
          <cell r="C57" t="str">
            <v>7199.42</v>
          </cell>
        </row>
        <row r="58">
          <cell r="C58" t="str">
            <v>7200.40</v>
          </cell>
        </row>
        <row r="59">
          <cell r="C59" t="str">
            <v>7200.42</v>
          </cell>
        </row>
        <row r="60">
          <cell r="C60" t="str">
            <v>7200.43</v>
          </cell>
        </row>
        <row r="61">
          <cell r="C61" t="str">
            <v>7200.44</v>
          </cell>
        </row>
        <row r="62">
          <cell r="C62" t="str">
            <v>7200.45</v>
          </cell>
        </row>
        <row r="63">
          <cell r="C63" t="str">
            <v>7200.46</v>
          </cell>
        </row>
        <row r="64">
          <cell r="C64" t="str">
            <v>7208.40</v>
          </cell>
        </row>
        <row r="65">
          <cell r="C65" t="str">
            <v>7208.42</v>
          </cell>
        </row>
        <row r="66">
          <cell r="C66" t="str">
            <v>7735.00</v>
          </cell>
        </row>
        <row r="67">
          <cell r="C67" t="str">
            <v>7740.00</v>
          </cell>
        </row>
        <row r="68">
          <cell r="C68" t="str">
            <v>7745.00</v>
          </cell>
        </row>
        <row r="69">
          <cell r="C69" t="str">
            <v>7250.02</v>
          </cell>
        </row>
        <row r="70">
          <cell r="C70" t="str">
            <v>7250.03</v>
          </cell>
        </row>
        <row r="71">
          <cell r="C71" t="str">
            <v>7250.04</v>
          </cell>
        </row>
        <row r="72">
          <cell r="C72" t="str">
            <v>7250.05</v>
          </cell>
        </row>
        <row r="73">
          <cell r="C73" t="str">
            <v>7691.00</v>
          </cell>
        </row>
        <row r="74">
          <cell r="C74" t="str">
            <v>7301.02</v>
          </cell>
        </row>
        <row r="75">
          <cell r="C75" t="str">
            <v>7251.01</v>
          </cell>
        </row>
        <row r="76">
          <cell r="C76" t="str">
            <v>7251.02</v>
          </cell>
        </row>
        <row r="77">
          <cell r="C77" t="str">
            <v>7262.01</v>
          </cell>
        </row>
        <row r="78">
          <cell r="C78" t="str">
            <v>7262.02</v>
          </cell>
        </row>
        <row r="79">
          <cell r="C79" t="str">
            <v>7262.03</v>
          </cell>
        </row>
        <row r="80">
          <cell r="C80" t="str">
            <v>7390.00</v>
          </cell>
        </row>
        <row r="81">
          <cell r="C81" t="str">
            <v>7391.00</v>
          </cell>
        </row>
        <row r="82">
          <cell r="C82" t="str">
            <v>7391.06</v>
          </cell>
        </row>
        <row r="83">
          <cell r="C83" t="str">
            <v>7392.00</v>
          </cell>
        </row>
        <row r="84">
          <cell r="C84" t="str">
            <v>7392.06</v>
          </cell>
        </row>
        <row r="85">
          <cell r="C85" t="str">
            <v>7814.00</v>
          </cell>
        </row>
        <row r="86">
          <cell r="C86" t="str">
            <v>7818.00</v>
          </cell>
        </row>
        <row r="87">
          <cell r="C87" t="str">
            <v>7125.16.33.00</v>
          </cell>
        </row>
        <row r="88">
          <cell r="C88" t="str">
            <v>7125.16.33.06</v>
          </cell>
        </row>
        <row r="89">
          <cell r="C89" t="str">
            <v>7131.16.33.00</v>
          </cell>
        </row>
        <row r="90">
          <cell r="C90" t="str">
            <v>7125.18.33.00</v>
          </cell>
        </row>
        <row r="91">
          <cell r="C91" t="str">
            <v>7130.18.33.00</v>
          </cell>
        </row>
        <row r="92">
          <cell r="C92" t="str">
            <v>7834.14</v>
          </cell>
        </row>
        <row r="93">
          <cell r="C93" t="str">
            <v>7143.24.33.00</v>
          </cell>
        </row>
        <row r="94">
          <cell r="C94" t="str">
            <v>7143.26.33.00</v>
          </cell>
        </row>
        <row r="95">
          <cell r="C95" t="str">
            <v>7143.48.33.00</v>
          </cell>
        </row>
        <row r="96">
          <cell r="C96" t="str">
            <v>7143.48.33.02</v>
          </cell>
        </row>
        <row r="97">
          <cell r="C97" t="str">
            <v>7144.24.33.00</v>
          </cell>
        </row>
        <row r="98">
          <cell r="C98" t="str">
            <v>7144.26.33.00</v>
          </cell>
        </row>
        <row r="99">
          <cell r="C99" t="str">
            <v>7144.48.33.00</v>
          </cell>
        </row>
        <row r="100">
          <cell r="C100" t="str">
            <v>7145.26.33.00</v>
          </cell>
        </row>
        <row r="101">
          <cell r="C101" t="str">
            <v>7143.24.33.50</v>
          </cell>
        </row>
        <row r="102">
          <cell r="C102" t="str">
            <v>7144.24.33.50</v>
          </cell>
        </row>
        <row r="103">
          <cell r="C103" t="str">
            <v>7145.24.33.50</v>
          </cell>
        </row>
        <row r="104">
          <cell r="C104" t="str">
            <v>7276.02</v>
          </cell>
        </row>
        <row r="105">
          <cell r="C105" t="str">
            <v>7278.02</v>
          </cell>
        </row>
        <row r="106">
          <cell r="C106" t="str">
            <v>7336.00</v>
          </cell>
        </row>
        <row r="107">
          <cell r="C107" t="str">
            <v>7333.00</v>
          </cell>
        </row>
        <row r="108">
          <cell r="C108" t="str">
            <v>7333.06</v>
          </cell>
        </row>
        <row r="109">
          <cell r="C109" t="str">
            <v>7337.00</v>
          </cell>
        </row>
        <row r="110">
          <cell r="C110" t="str">
            <v>7332.00</v>
          </cell>
        </row>
        <row r="111">
          <cell r="C111" t="str">
            <v>7332.02</v>
          </cell>
        </row>
        <row r="112">
          <cell r="C112" t="str">
            <v>7332.06</v>
          </cell>
        </row>
        <row r="113">
          <cell r="C113" t="str">
            <v>7338.00</v>
          </cell>
        </row>
        <row r="114">
          <cell r="C114" t="str">
            <v>7334.00</v>
          </cell>
        </row>
        <row r="115">
          <cell r="C115" t="str">
            <v>7334.06</v>
          </cell>
        </row>
        <row r="116">
          <cell r="C116" t="str">
            <v>7339.00</v>
          </cell>
        </row>
        <row r="117">
          <cell r="C117" t="str">
            <v>7999.00</v>
          </cell>
        </row>
        <row r="118">
          <cell r="C118" t="str">
            <v>7920.00</v>
          </cell>
        </row>
        <row r="119">
          <cell r="C119" t="str">
            <v>9215.03</v>
          </cell>
        </row>
        <row r="120">
          <cell r="C120" t="str">
            <v>9215.10</v>
          </cell>
        </row>
        <row r="121">
          <cell r="C121" t="str">
            <v>9215.11</v>
          </cell>
        </row>
        <row r="122">
          <cell r="C122" t="str">
            <v>9215.12</v>
          </cell>
        </row>
        <row r="123">
          <cell r="C123" t="str">
            <v>9215.13</v>
          </cell>
        </row>
        <row r="124">
          <cell r="C124" t="str">
            <v>7263.01</v>
          </cell>
        </row>
        <row r="125">
          <cell r="C125" t="str">
            <v>7263.04</v>
          </cell>
        </row>
        <row r="126">
          <cell r="C126" t="str">
            <v>7270.02</v>
          </cell>
        </row>
        <row r="127">
          <cell r="C127" t="str">
            <v>7271.02</v>
          </cell>
        </row>
        <row r="128">
          <cell r="C128" t="str">
            <v>7271.03</v>
          </cell>
        </row>
        <row r="129">
          <cell r="C129" t="str">
            <v>7272.02</v>
          </cell>
        </row>
        <row r="130">
          <cell r="C130" t="str">
            <v>7273.02</v>
          </cell>
        </row>
        <row r="131">
          <cell r="C131" t="str">
            <v>7273.03</v>
          </cell>
        </row>
        <row r="132">
          <cell r="C132" t="str">
            <v>7281.02</v>
          </cell>
        </row>
        <row r="133">
          <cell r="C133" t="str">
            <v>7281.04</v>
          </cell>
        </row>
        <row r="134">
          <cell r="C134" t="str">
            <v>7282.03</v>
          </cell>
        </row>
        <row r="135">
          <cell r="C135" t="str">
            <v>7329.00B</v>
          </cell>
        </row>
        <row r="136">
          <cell r="C136" t="str">
            <v>7329.06B</v>
          </cell>
        </row>
        <row r="137">
          <cell r="C137" t="str">
            <v>7330.00B</v>
          </cell>
        </row>
        <row r="138">
          <cell r="C138" t="str">
            <v>7330.02B</v>
          </cell>
        </row>
        <row r="139">
          <cell r="C139" t="str">
            <v>7330.04B</v>
          </cell>
        </row>
        <row r="140">
          <cell r="C140" t="str">
            <v>7330.06B</v>
          </cell>
        </row>
        <row r="141">
          <cell r="C141" t="str">
            <v>7331.00B</v>
          </cell>
        </row>
        <row r="142">
          <cell r="C142" t="str">
            <v>7331.02B</v>
          </cell>
        </row>
        <row r="143">
          <cell r="C143" t="str">
            <v>7331.04B</v>
          </cell>
        </row>
        <row r="144">
          <cell r="C144" t="str">
            <v>7331.06B</v>
          </cell>
        </row>
        <row r="145">
          <cell r="C145" t="str">
            <v>7332.00B</v>
          </cell>
        </row>
        <row r="146">
          <cell r="C146" t="str">
            <v>7332.02B</v>
          </cell>
        </row>
        <row r="147">
          <cell r="C147" t="str">
            <v>7332.06B</v>
          </cell>
        </row>
        <row r="148">
          <cell r="C148" t="str">
            <v>7333.00B</v>
          </cell>
        </row>
        <row r="149">
          <cell r="C149" t="str">
            <v>7333.02B</v>
          </cell>
        </row>
        <row r="150">
          <cell r="C150" t="str">
            <v>7333.06B</v>
          </cell>
        </row>
        <row r="151">
          <cell r="C151" t="str">
            <v>7334.00B</v>
          </cell>
        </row>
        <row r="152">
          <cell r="C152" t="str">
            <v>7334.02B</v>
          </cell>
        </row>
        <row r="153">
          <cell r="C153" t="str">
            <v>7334.06B</v>
          </cell>
        </row>
        <row r="154">
          <cell r="C154" t="str">
            <v>7337.00B</v>
          </cell>
        </row>
        <row r="155">
          <cell r="C155" t="str">
            <v>7338.00B</v>
          </cell>
        </row>
        <row r="156">
          <cell r="C156" t="str">
            <v>7339.00B</v>
          </cell>
        </row>
        <row r="157">
          <cell r="C157" t="str">
            <v>7390.00B</v>
          </cell>
        </row>
        <row r="158">
          <cell r="C158" t="str">
            <v>7471.00</v>
          </cell>
        </row>
        <row r="159">
          <cell r="C159" t="str">
            <v>7472.00</v>
          </cell>
        </row>
        <row r="160">
          <cell r="C160" t="str">
            <v>7473.00</v>
          </cell>
        </row>
        <row r="161">
          <cell r="C161" t="str">
            <v>7476.00</v>
          </cell>
        </row>
        <row r="162">
          <cell r="C162" t="str">
            <v>7476.02</v>
          </cell>
        </row>
        <row r="163">
          <cell r="C163" t="str">
            <v>7476.06</v>
          </cell>
        </row>
        <row r="164">
          <cell r="C164" t="str">
            <v>7477.00</v>
          </cell>
        </row>
        <row r="165">
          <cell r="C165" t="str">
            <v>7477.02</v>
          </cell>
        </row>
        <row r="166">
          <cell r="C166" t="str">
            <v>7477.06</v>
          </cell>
        </row>
        <row r="167">
          <cell r="C167" t="str">
            <v>7478.00</v>
          </cell>
        </row>
        <row r="168">
          <cell r="C168" t="str">
            <v>7478.02</v>
          </cell>
        </row>
        <row r="169">
          <cell r="C169" t="str">
            <v>7478.06</v>
          </cell>
        </row>
        <row r="170">
          <cell r="C170" t="str">
            <v>7481.00</v>
          </cell>
        </row>
        <row r="171">
          <cell r="C171" t="str">
            <v>7482.00</v>
          </cell>
        </row>
        <row r="172">
          <cell r="C172" t="str">
            <v>7483.00</v>
          </cell>
        </row>
        <row r="173">
          <cell r="C173" t="str">
            <v>7486.00</v>
          </cell>
        </row>
        <row r="174">
          <cell r="C174" t="str">
            <v>7486.02</v>
          </cell>
        </row>
        <row r="175">
          <cell r="C175" t="str">
            <v>7486.06</v>
          </cell>
        </row>
        <row r="176">
          <cell r="C176" t="str">
            <v>7487.00</v>
          </cell>
        </row>
        <row r="177">
          <cell r="C177" t="str">
            <v>7487.02</v>
          </cell>
        </row>
        <row r="178">
          <cell r="C178" t="str">
            <v>7487.06</v>
          </cell>
        </row>
        <row r="179">
          <cell r="C179" t="str">
            <v>7488.00</v>
          </cell>
        </row>
        <row r="180">
          <cell r="C180" t="str">
            <v>7488.02</v>
          </cell>
        </row>
        <row r="181">
          <cell r="C181" t="str">
            <v>7488.06</v>
          </cell>
        </row>
        <row r="182">
          <cell r="C182" t="str">
            <v>7700.00</v>
          </cell>
        </row>
        <row r="183">
          <cell r="C183" t="str">
            <v>7700.06</v>
          </cell>
        </row>
        <row r="184">
          <cell r="C184" t="str">
            <v>7701.00</v>
          </cell>
        </row>
        <row r="185">
          <cell r="C185" t="str">
            <v>7701.02</v>
          </cell>
        </row>
        <row r="186">
          <cell r="C186" t="str">
            <v>7701.06</v>
          </cell>
        </row>
        <row r="187">
          <cell r="C187" t="str">
            <v>7701.1ST.0000.01</v>
          </cell>
        </row>
        <row r="188">
          <cell r="C188" t="str">
            <v>7720.00</v>
          </cell>
        </row>
        <row r="189">
          <cell r="C189" t="str">
            <v>7721.00</v>
          </cell>
        </row>
        <row r="190">
          <cell r="C190" t="str">
            <v>7721.02</v>
          </cell>
        </row>
        <row r="191">
          <cell r="C191" t="str">
            <v>7721.06</v>
          </cell>
        </row>
        <row r="192">
          <cell r="C192" t="str">
            <v>7721.10</v>
          </cell>
        </row>
        <row r="193">
          <cell r="C193" t="str">
            <v>7722.00</v>
          </cell>
        </row>
        <row r="194">
          <cell r="C194" t="str">
            <v>7735.00A</v>
          </cell>
        </row>
        <row r="195">
          <cell r="C195" t="str">
            <v>7740.00A</v>
          </cell>
        </row>
        <row r="196">
          <cell r="C196" t="str">
            <v>7745.00A</v>
          </cell>
        </row>
        <row r="197">
          <cell r="C197" t="str">
            <v>7750.00</v>
          </cell>
        </row>
        <row r="198">
          <cell r="C198" t="str">
            <v>7750.0S0.0000.00</v>
          </cell>
        </row>
        <row r="199">
          <cell r="C199" t="str">
            <v>7750.0ST.0002.00</v>
          </cell>
        </row>
        <row r="200">
          <cell r="C200" t="str">
            <v>7750.1ST.0000.00</v>
          </cell>
        </row>
        <row r="201">
          <cell r="C201" t="str">
            <v>7750.90</v>
          </cell>
        </row>
        <row r="202">
          <cell r="C202" t="str">
            <v>7752.00</v>
          </cell>
        </row>
        <row r="203">
          <cell r="C203" t="str">
            <v>7752.0S0.0000.00</v>
          </cell>
        </row>
        <row r="204">
          <cell r="C204" t="str">
            <v>7752.0ST.0002.00</v>
          </cell>
        </row>
        <row r="205">
          <cell r="C205" t="str">
            <v>7752.90</v>
          </cell>
        </row>
        <row r="206">
          <cell r="C206" t="str">
            <v>7755.00</v>
          </cell>
        </row>
        <row r="207">
          <cell r="C207" t="str">
            <v>7755.0S0.0000.00</v>
          </cell>
        </row>
        <row r="208">
          <cell r="C208" t="str">
            <v>7755.0ST.0002.00</v>
          </cell>
        </row>
        <row r="209">
          <cell r="C209" t="str">
            <v>7755.90</v>
          </cell>
        </row>
        <row r="210">
          <cell r="C210" t="str">
            <v>7760.00</v>
          </cell>
        </row>
        <row r="211">
          <cell r="C211" t="str">
            <v>7760.02</v>
          </cell>
        </row>
        <row r="212">
          <cell r="C212" t="str">
            <v>7760.03</v>
          </cell>
        </row>
        <row r="213">
          <cell r="C213" t="str">
            <v>7760.06</v>
          </cell>
        </row>
        <row r="214">
          <cell r="C214" t="str">
            <v>7762.00</v>
          </cell>
        </row>
        <row r="215">
          <cell r="C215" t="str">
            <v>7765.00</v>
          </cell>
        </row>
        <row r="216">
          <cell r="C216" t="str">
            <v>7766.00</v>
          </cell>
        </row>
        <row r="217">
          <cell r="C217" t="str">
            <v>7770.00A</v>
          </cell>
        </row>
        <row r="218">
          <cell r="C218" t="str">
            <v>7772.00A</v>
          </cell>
        </row>
        <row r="219">
          <cell r="C219" t="str">
            <v>7775.00A</v>
          </cell>
        </row>
        <row r="220">
          <cell r="C220" t="str">
            <v>7780.00</v>
          </cell>
        </row>
        <row r="221">
          <cell r="C221" t="str">
            <v>7782.00</v>
          </cell>
        </row>
        <row r="222">
          <cell r="C222" t="str">
            <v>7785.00</v>
          </cell>
        </row>
        <row r="223">
          <cell r="C223" t="str">
            <v>7804.00</v>
          </cell>
        </row>
        <row r="224">
          <cell r="C224" t="str">
            <v>7824.00</v>
          </cell>
        </row>
        <row r="225">
          <cell r="C225" t="str">
            <v>7834.00</v>
          </cell>
        </row>
        <row r="226">
          <cell r="C226" t="str">
            <v>7838.00</v>
          </cell>
        </row>
        <row r="227">
          <cell r="C227" t="str">
            <v>7840.00</v>
          </cell>
        </row>
        <row r="228">
          <cell r="C228" t="str">
            <v>7850.00B</v>
          </cell>
        </row>
        <row r="229">
          <cell r="C229" t="str">
            <v>8720.0ST.B100.00</v>
          </cell>
        </row>
        <row r="230">
          <cell r="C230" t="str">
            <v>8721.0ST.B100.00</v>
          </cell>
        </row>
        <row r="231">
          <cell r="C231" t="str">
            <v>8722.0ST.B100.00</v>
          </cell>
        </row>
        <row r="232">
          <cell r="C232" t="str">
            <v>8760.0ST.B100.00</v>
          </cell>
        </row>
        <row r="233">
          <cell r="C233" t="str">
            <v>BSA-185065/12-E-DIN</v>
          </cell>
        </row>
        <row r="234">
          <cell r="C234" t="str">
            <v>BXA-185040/4CF __ 4° FP</v>
          </cell>
        </row>
        <row r="235">
          <cell r="C235" t="str">
            <v>BXA-185040/4CF __ 6° FP</v>
          </cell>
        </row>
        <row r="236">
          <cell r="C236" t="str">
            <v>BXA-185040/8CF __ 2° FP</v>
          </cell>
        </row>
        <row r="237">
          <cell r="C237" t="str">
            <v>BXA-185040/8CF __ 4° FP</v>
          </cell>
        </row>
        <row r="238">
          <cell r="C238" t="str">
            <v>BXA-185040/8CF __ FP</v>
          </cell>
        </row>
        <row r="239">
          <cell r="C239" t="str">
            <v>BXA-185060/12CF __ 2° FP</v>
          </cell>
        </row>
        <row r="240">
          <cell r="C240" t="str">
            <v>BXA-185060/12CF __ FP</v>
          </cell>
        </row>
        <row r="241">
          <cell r="C241" t="str">
            <v>BXA-185060/4CF __ 2° FP</v>
          </cell>
        </row>
        <row r="242">
          <cell r="C242" t="str">
            <v>BXA-185060/4CF __ 4° FP</v>
          </cell>
        </row>
        <row r="243">
          <cell r="C243" t="str">
            <v>BXA-185060/4CF __ 6° FP</v>
          </cell>
        </row>
        <row r="244">
          <cell r="C244" t="str">
            <v>BXA-185060/4CF __ FP</v>
          </cell>
        </row>
        <row r="245">
          <cell r="C245" t="str">
            <v>BXA-185060/8CF __ 2° FP</v>
          </cell>
        </row>
        <row r="246">
          <cell r="C246" t="str">
            <v>BXA-185060/8CF __ 4° FP</v>
          </cell>
        </row>
        <row r="247">
          <cell r="C247" t="str">
            <v>BXA-185060/8CF __ 6° FP</v>
          </cell>
        </row>
        <row r="248">
          <cell r="C248" t="str">
            <v>BXA-185060/8CF __ FP</v>
          </cell>
        </row>
        <row r="249">
          <cell r="C249" t="str">
            <v>BXA-185063/12CF __ 2° FP</v>
          </cell>
        </row>
        <row r="250">
          <cell r="C250" t="str">
            <v>BXA-185063/12CF __ FP</v>
          </cell>
        </row>
        <row r="251">
          <cell r="C251" t="str">
            <v>BXA-185063/4CF __ 2° FP</v>
          </cell>
        </row>
        <row r="252">
          <cell r="C252" t="str">
            <v>BXA-185063/4CF __ 4° FP</v>
          </cell>
        </row>
        <row r="253">
          <cell r="C253" t="str">
            <v>BXA-185063/4CF __ 6° FP</v>
          </cell>
        </row>
        <row r="254">
          <cell r="C254" t="str">
            <v>BXA-185063/4CF __ FP</v>
          </cell>
        </row>
        <row r="255">
          <cell r="C255" t="str">
            <v>BXA-185063/8BF __ FP</v>
          </cell>
        </row>
        <row r="256">
          <cell r="C256" t="str">
            <v>BXA-185063/8CF __ 2° FP</v>
          </cell>
        </row>
        <row r="257">
          <cell r="C257" t="str">
            <v>BXA-185063/8CF __ 4° FP</v>
          </cell>
        </row>
        <row r="258">
          <cell r="C258" t="str">
            <v>BXA-185063/8CF __ 6° FP</v>
          </cell>
        </row>
        <row r="259">
          <cell r="C259" t="str">
            <v>BXA-185063/8CF __ FP</v>
          </cell>
        </row>
        <row r="260">
          <cell r="C260" t="str">
            <v>BXA-185085/12CF __ 2° FP</v>
          </cell>
        </row>
        <row r="261">
          <cell r="C261" t="str">
            <v>BXA-185085/12CF __ 3° FP</v>
          </cell>
        </row>
        <row r="262">
          <cell r="C262" t="str">
            <v>BXA-185085/12CF __ 4° FP</v>
          </cell>
        </row>
        <row r="263">
          <cell r="C263" t="str">
            <v>BXA-185085/12CF __ FP</v>
          </cell>
        </row>
        <row r="264">
          <cell r="C264" t="str">
            <v>BXA-185090/4CF __ FP</v>
          </cell>
        </row>
        <row r="265">
          <cell r="C265" t="str">
            <v>BXA-185090/8CF __ 2° FP</v>
          </cell>
        </row>
        <row r="266">
          <cell r="C266" t="str">
            <v>BXA-185090/8CF __ 4° FP</v>
          </cell>
        </row>
        <row r="267">
          <cell r="C267" t="str">
            <v>BXA-185090/8CF __ FP</v>
          </cell>
        </row>
        <row r="268">
          <cell r="C268" t="str">
            <v>U3X065X18R000</v>
          </cell>
        </row>
        <row r="269">
          <cell r="C269" t="str">
            <v>3X-V65A-3XR</v>
          </cell>
        </row>
        <row r="270">
          <cell r="C270" t="str">
            <v>932DG65T2E-M</v>
          </cell>
        </row>
        <row r="271">
          <cell r="C271" t="str">
            <v>932DG65T6E-M</v>
          </cell>
        </row>
        <row r="272">
          <cell r="C272" t="str">
            <v>DB932DG65E-M</v>
          </cell>
        </row>
        <row r="273">
          <cell r="C273" t="str">
            <v>DB983H65A-M</v>
          </cell>
        </row>
        <row r="274">
          <cell r="C274" t="str">
            <v>DB983H65B-M</v>
          </cell>
        </row>
        <row r="275">
          <cell r="C275" t="str">
            <v>DB983H65E-M</v>
          </cell>
        </row>
        <row r="276">
          <cell r="C276" t="str">
            <v>DB983H65N-M</v>
          </cell>
        </row>
        <row r="277">
          <cell r="C277" t="str">
            <v>DBXLH-6565B-VTM</v>
          </cell>
        </row>
        <row r="278">
          <cell r="C278" t="str">
            <v>HBX-3319DS-A1M</v>
          </cell>
        </row>
        <row r="279">
          <cell r="C279" t="str">
            <v>HBX-3319DS-VTM</v>
          </cell>
        </row>
        <row r="280">
          <cell r="C280" t="str">
            <v>HBX-6513DS-A1M</v>
          </cell>
        </row>
        <row r="281">
          <cell r="C281" t="str">
            <v>HBX-6513DS-VTM</v>
          </cell>
        </row>
        <row r="282">
          <cell r="C282" t="str">
            <v>HBX-6516DS-A1M</v>
          </cell>
        </row>
        <row r="283">
          <cell r="C283" t="str">
            <v>HBX-6516DS-VTM</v>
          </cell>
        </row>
        <row r="284">
          <cell r="C284" t="str">
            <v>HBX-6517DS-A1M</v>
          </cell>
        </row>
        <row r="285">
          <cell r="C285" t="str">
            <v>HBX-6517DS-VTM</v>
          </cell>
        </row>
        <row r="286">
          <cell r="C286" t="str">
            <v>HBX-6519DS-T0M</v>
          </cell>
        </row>
        <row r="287">
          <cell r="C287" t="str">
            <v>HBX-9014DS-A1M</v>
          </cell>
        </row>
        <row r="288">
          <cell r="C288" t="str">
            <v>HBX-9014DS-VTM</v>
          </cell>
        </row>
        <row r="289">
          <cell r="C289" t="str">
            <v>HBX-9016DS-A1M</v>
          </cell>
        </row>
        <row r="290">
          <cell r="C290" t="str">
            <v>HBX-9016DS-VTM</v>
          </cell>
        </row>
        <row r="291">
          <cell r="C291" t="str">
            <v>HBXX-3817TB1-A2M</v>
          </cell>
        </row>
        <row r="292">
          <cell r="C292" t="str">
            <v>HBXX-3817TB1-VTM</v>
          </cell>
        </row>
        <row r="293">
          <cell r="C293" t="str">
            <v>HBXX-6516DS-A2M</v>
          </cell>
        </row>
        <row r="294">
          <cell r="C294" t="str">
            <v>HBXX-6516DS-VTM</v>
          </cell>
        </row>
        <row r="295">
          <cell r="C295" t="str">
            <v>HBXX-6517DS-A2M</v>
          </cell>
        </row>
        <row r="296">
          <cell r="C296" t="str">
            <v>HBXX-6517DS-VTM</v>
          </cell>
        </row>
        <row r="297">
          <cell r="C297" t="str">
            <v>HBXX-9016DS-A2M</v>
          </cell>
        </row>
        <row r="298">
          <cell r="C298" t="str">
            <v>HBXX-9016DS-VTM</v>
          </cell>
        </row>
        <row r="299">
          <cell r="C299" t="str">
            <v>HWXX-6516DS1-A2M</v>
          </cell>
        </row>
        <row r="300">
          <cell r="C300" t="str">
            <v>HWXX-6516DS1-VTM</v>
          </cell>
        </row>
        <row r="301">
          <cell r="C301" t="str">
            <v>LLPX310R-V1</v>
          </cell>
        </row>
        <row r="302">
          <cell r="C302" t="str">
            <v>LLPX411R-V1</v>
          </cell>
        </row>
        <row r="303">
          <cell r="C303" t="str">
            <v>LPX210R-V1</v>
          </cell>
        </row>
        <row r="304">
          <cell r="C304" t="str">
            <v>PCS-06516-2D</v>
          </cell>
        </row>
        <row r="305">
          <cell r="C305" t="str">
            <v>SBH-1D3319DS</v>
          </cell>
        </row>
        <row r="306">
          <cell r="C306" t="str">
            <v>SSPX310R</v>
          </cell>
        </row>
        <row r="307">
          <cell r="C307" t="str">
            <v>UMWD-03319-XDM</v>
          </cell>
        </row>
        <row r="308">
          <cell r="C308" t="str">
            <v>UMWD-06516-XDM</v>
          </cell>
        </row>
        <row r="309">
          <cell r="C309" t="str">
            <v>UMWD-06517-2DH</v>
          </cell>
        </row>
        <row r="310">
          <cell r="C310" t="str">
            <v>UMWD-06519-0DH</v>
          </cell>
        </row>
        <row r="311">
          <cell r="C311" t="str">
            <v>UMWD-06519-2DH</v>
          </cell>
        </row>
        <row r="312">
          <cell r="C312" t="str">
            <v>VVPX306R-V5</v>
          </cell>
        </row>
        <row r="313">
          <cell r="C313" t="str">
            <v>VVPX306R-V5.MR</v>
          </cell>
        </row>
        <row r="314">
          <cell r="C314" t="str">
            <v>VVPX310B1-SLS-8</v>
          </cell>
        </row>
        <row r="315">
          <cell r="C315" t="str">
            <v>IWH-065V07N0</v>
          </cell>
        </row>
        <row r="316">
          <cell r="C316" t="str">
            <v>IWH-090V08N0-D</v>
          </cell>
        </row>
        <row r="317">
          <cell r="C317" t="str">
            <v>IWH-090VR08NT</v>
          </cell>
        </row>
        <row r="318">
          <cell r="C318" t="str">
            <v>IXD-120V06N0-03</v>
          </cell>
        </row>
        <row r="319">
          <cell r="C319" t="str">
            <v>IXD-360V03NN(05)</v>
          </cell>
        </row>
        <row r="320">
          <cell r="C320" t="str">
            <v>IXD-360V03NN(U)</v>
          </cell>
        </row>
        <row r="321">
          <cell r="C321" t="str">
            <v>IXD-360V03NU(05)</v>
          </cell>
        </row>
        <row r="322">
          <cell r="C322" t="str">
            <v>IXD-360VH03NN</v>
          </cell>
        </row>
        <row r="323">
          <cell r="C323" t="str">
            <v>IXD-360VH03NT</v>
          </cell>
        </row>
        <row r="324">
          <cell r="C324" t="str">
            <v>MJS-065R18JV18JV</v>
          </cell>
        </row>
        <row r="325">
          <cell r="C325" t="str">
            <v>MJS-065R18JV18JV-3R</v>
          </cell>
        </row>
        <row r="326">
          <cell r="C326" t="str">
            <v>ODD5-013R23K06</v>
          </cell>
        </row>
        <row r="327">
          <cell r="C327" t="str">
            <v>ODDV-032R20K-G</v>
          </cell>
        </row>
        <row r="328">
          <cell r="C328" t="str">
            <v>ODI-065R12E15KJJ-G</v>
          </cell>
        </row>
        <row r="329">
          <cell r="C329" t="str">
            <v>ODI-065R15E18KJJ-G</v>
          </cell>
        </row>
        <row r="330">
          <cell r="C330" t="str">
            <v>ODI-065R15NG18JJ-G</v>
          </cell>
        </row>
        <row r="331">
          <cell r="C331" t="str">
            <v>ODI-065R16M-G</v>
          </cell>
        </row>
        <row r="332">
          <cell r="C332" t="str">
            <v>ODI-065R16NB17JJJ-G</v>
          </cell>
        </row>
        <row r="333">
          <cell r="C333" t="str">
            <v>ODI-065R17M-GQ</v>
          </cell>
        </row>
        <row r="334">
          <cell r="C334" t="str">
            <v>ODI3-065R15J-G</v>
          </cell>
        </row>
        <row r="335">
          <cell r="C335" t="str">
            <v>ODM-030V16K0-2</v>
          </cell>
        </row>
        <row r="336">
          <cell r="C336" t="str">
            <v>ODM-030V18B0</v>
          </cell>
        </row>
        <row r="337">
          <cell r="C337" t="str">
            <v>ODM-075V11N0</v>
          </cell>
        </row>
        <row r="338">
          <cell r="C338" t="str">
            <v>ODP-030V20K0</v>
          </cell>
        </row>
        <row r="339">
          <cell r="C339" t="str">
            <v>ODP-032R15J</v>
          </cell>
        </row>
        <row r="340">
          <cell r="C340" t="str">
            <v>ODP-032V15N</v>
          </cell>
        </row>
        <row r="341">
          <cell r="C341" t="str">
            <v>ODP-065R09BJ-G</v>
          </cell>
        </row>
        <row r="342">
          <cell r="C342" t="str">
            <v>ODP-065R09BJ-G(2J)</v>
          </cell>
        </row>
        <row r="343">
          <cell r="C343" t="str">
            <v>ODP-065R12M14J-G</v>
          </cell>
        </row>
        <row r="344">
          <cell r="C344" t="str">
            <v>ODP-065R12M14JJ-G</v>
          </cell>
        </row>
        <row r="345">
          <cell r="C345" t="str">
            <v>ODP-065R15Bxx</v>
          </cell>
        </row>
        <row r="346">
          <cell r="C346" t="str">
            <v>ODP-065R15Kxx-G</v>
          </cell>
        </row>
        <row r="347">
          <cell r="C347" t="str">
            <v>ODP-065R17B18Kxxyy</v>
          </cell>
        </row>
        <row r="348">
          <cell r="C348" t="str">
            <v>ODP-065R17Bxx</v>
          </cell>
        </row>
        <row r="349">
          <cell r="C349" t="str">
            <v>ODP-065R18Bxx</v>
          </cell>
        </row>
        <row r="350">
          <cell r="C350" t="str">
            <v>ODP-065R18Exx(JS)</v>
          </cell>
        </row>
        <row r="351">
          <cell r="C351" t="str">
            <v>ODP-065R18Kxx-G</v>
          </cell>
        </row>
        <row r="352">
          <cell r="C352" t="str">
            <v>ODP-065V11N</v>
          </cell>
        </row>
        <row r="353">
          <cell r="C353" t="str">
            <v>ODP-065V17Bxx</v>
          </cell>
        </row>
        <row r="354">
          <cell r="C354" t="str">
            <v>ODP-065V18Bxx</v>
          </cell>
        </row>
        <row r="355">
          <cell r="C355" t="str">
            <v>ODP-065V18Kxx</v>
          </cell>
        </row>
        <row r="356">
          <cell r="C356" t="str">
            <v>ODP-090R17Bxx</v>
          </cell>
        </row>
        <row r="357">
          <cell r="C357" t="str">
            <v>ODP-090V17Bxx</v>
          </cell>
        </row>
        <row r="358">
          <cell r="C358" t="str">
            <v>ODTP-024R20K06-G</v>
          </cell>
        </row>
        <row r="359">
          <cell r="C359" t="str">
            <v>ODV-032R18E-G</v>
          </cell>
        </row>
        <row r="360">
          <cell r="C360" t="str">
            <v>ODV-032R20E-G</v>
          </cell>
        </row>
        <row r="361">
          <cell r="C361" t="str">
            <v>ODV-032R20E-G V1</v>
          </cell>
        </row>
        <row r="362">
          <cell r="C362" t="str">
            <v>ODV-032R21K-G</v>
          </cell>
        </row>
        <row r="363">
          <cell r="C363" t="str">
            <v>ODV-032R23K-G V1</v>
          </cell>
        </row>
        <row r="364">
          <cell r="C364" t="str">
            <v>ODV-065R14E17K-G</v>
          </cell>
        </row>
        <row r="365">
          <cell r="C365" t="str">
            <v>ODV-065R14M17J-G</v>
          </cell>
        </row>
        <row r="366">
          <cell r="C366" t="str">
            <v>ODV-065R14M17JJ-G</v>
          </cell>
        </row>
        <row r="367">
          <cell r="C367" t="str">
            <v>ODV-065R15B</v>
          </cell>
        </row>
        <row r="368">
          <cell r="C368" t="str">
            <v>ODV-065R15B15J15J</v>
          </cell>
        </row>
        <row r="369">
          <cell r="C369" t="str">
            <v>ODV-065R15E18J18J-G</v>
          </cell>
        </row>
        <row r="370">
          <cell r="C370" t="str">
            <v>ODV-065R15E18J-G</v>
          </cell>
        </row>
        <row r="371">
          <cell r="C371" t="str">
            <v>ODV-065R15E18K-G</v>
          </cell>
        </row>
        <row r="372">
          <cell r="C372" t="str">
            <v>ODV-065R15E18K-G V2</v>
          </cell>
        </row>
        <row r="373">
          <cell r="C373" t="str">
            <v>ODV-065R15E18KK-G V2</v>
          </cell>
        </row>
        <row r="374">
          <cell r="C374" t="str">
            <v>ODV-065R15E-G</v>
          </cell>
        </row>
        <row r="375">
          <cell r="C375" t="str">
            <v>ODV-065R15EJJ</v>
          </cell>
        </row>
        <row r="376">
          <cell r="C376" t="str">
            <v>ODV-065R15EKK</v>
          </cell>
        </row>
        <row r="377">
          <cell r="C377" t="str">
            <v>ODV-065R15K-G</v>
          </cell>
        </row>
        <row r="378">
          <cell r="C378" t="str">
            <v>ODV-065R15M18J-G</v>
          </cell>
        </row>
        <row r="379">
          <cell r="C379" t="str">
            <v>ODV-065R15M18JJ-G</v>
          </cell>
        </row>
        <row r="380">
          <cell r="C380" t="str">
            <v>ODV-065R15M-G</v>
          </cell>
        </row>
        <row r="381">
          <cell r="C381" t="str">
            <v>ODV-065R16B</v>
          </cell>
        </row>
        <row r="382">
          <cell r="C382" t="str">
            <v>ODV-065R16M18J-G</v>
          </cell>
        </row>
        <row r="383">
          <cell r="C383" t="str">
            <v>ODV-065R16M18JJ-G</v>
          </cell>
        </row>
        <row r="384">
          <cell r="C384" t="str">
            <v>ODV-065R16M-G</v>
          </cell>
        </row>
        <row r="385">
          <cell r="C385" t="str">
            <v>ODV-065R17B</v>
          </cell>
        </row>
        <row r="386">
          <cell r="C386" t="str">
            <v>ODV-065R17E18J-G</v>
          </cell>
        </row>
        <row r="387">
          <cell r="C387" t="str">
            <v>ODV-065R17E18JJJ-G</v>
          </cell>
        </row>
        <row r="388">
          <cell r="C388" t="str">
            <v>ODV-065R17E18JJJJ-G</v>
          </cell>
        </row>
        <row r="389">
          <cell r="C389" t="str">
            <v>ODV-065R17E18K</v>
          </cell>
        </row>
        <row r="390">
          <cell r="C390" t="str">
            <v>ODV-065R17E18K-G</v>
          </cell>
        </row>
        <row r="391">
          <cell r="C391" t="str">
            <v>ODV-065R17E18K-G V1</v>
          </cell>
        </row>
        <row r="392">
          <cell r="C392" t="str">
            <v>ODV-065R17E18KK-G V1</v>
          </cell>
        </row>
        <row r="393">
          <cell r="C393" t="str">
            <v>ODV-065R17E-G</v>
          </cell>
        </row>
        <row r="394">
          <cell r="C394" t="str">
            <v>ODV-065R17EJJ-G</v>
          </cell>
        </row>
        <row r="395">
          <cell r="C395" t="str">
            <v>ODV-065R17EKJJ-G</v>
          </cell>
        </row>
        <row r="396">
          <cell r="C396" t="str">
            <v>ODV-065R17M18JJ-G</v>
          </cell>
        </row>
        <row r="397">
          <cell r="C397" t="str">
            <v>ODV-065R17M18JJJ-G</v>
          </cell>
        </row>
        <row r="398">
          <cell r="C398" t="str">
            <v>ODV-065R17M18JJJJ-G</v>
          </cell>
        </row>
        <row r="399">
          <cell r="C399" t="str">
            <v>ODV-065R18B</v>
          </cell>
        </row>
        <row r="400">
          <cell r="C400" t="str">
            <v>ODV-065R18E</v>
          </cell>
        </row>
        <row r="401">
          <cell r="C401" t="str">
            <v>ODV-065R18E-G</v>
          </cell>
        </row>
        <row r="402">
          <cell r="C402" t="str">
            <v>ODV-065R18EJ-G</v>
          </cell>
        </row>
        <row r="403">
          <cell r="C403" t="str">
            <v>ODV-065R18EJJ-G</v>
          </cell>
        </row>
        <row r="404">
          <cell r="C404" t="str">
            <v>ODV-065R18EK</v>
          </cell>
        </row>
        <row r="405">
          <cell r="C405" t="str">
            <v>ODV-065R18EK-G</v>
          </cell>
        </row>
        <row r="406">
          <cell r="C406" t="str">
            <v>ODV-065R18EKK-G</v>
          </cell>
        </row>
        <row r="407">
          <cell r="C407" t="str">
            <v>ODV-065R18J</v>
          </cell>
        </row>
        <row r="408">
          <cell r="C408" t="str">
            <v>ODV-065R18J-G</v>
          </cell>
        </row>
        <row r="409">
          <cell r="C409" t="str">
            <v>ODV-065R18K</v>
          </cell>
        </row>
        <row r="410">
          <cell r="C410" t="str">
            <v>ODV-065R18K-G</v>
          </cell>
        </row>
        <row r="411">
          <cell r="C411" t="str">
            <v>ODV-065R18K-G V1</v>
          </cell>
        </row>
        <row r="412">
          <cell r="C412" t="str">
            <v>ODV-065R21K-G</v>
          </cell>
        </row>
        <row r="413">
          <cell r="C413" t="str">
            <v>ODV-090R17E-G</v>
          </cell>
        </row>
        <row r="414">
          <cell r="C414" t="str">
            <v>ODV-090R17K-G</v>
          </cell>
        </row>
        <row r="415">
          <cell r="C415" t="str">
            <v>ODV2-065R15E18K-G</v>
          </cell>
        </row>
        <row r="416">
          <cell r="C416" t="str">
            <v>ODV2-065R16J-G</v>
          </cell>
        </row>
        <row r="417">
          <cell r="C417" t="str">
            <v>ODV2-065R17E18J-G</v>
          </cell>
        </row>
        <row r="418">
          <cell r="C418" t="str">
            <v>ODV2-065R17E-G</v>
          </cell>
        </row>
        <row r="419">
          <cell r="C419" t="str">
            <v>ODV2-065R18J</v>
          </cell>
        </row>
        <row r="420">
          <cell r="C420" t="str">
            <v>ODV2-065R18J-G</v>
          </cell>
        </row>
        <row r="421">
          <cell r="C421" t="str">
            <v>ODV2-065R18J-G V1</v>
          </cell>
        </row>
        <row r="422">
          <cell r="C422" t="str">
            <v>ODV2-065R18K</v>
          </cell>
        </row>
        <row r="423">
          <cell r="C423" t="str">
            <v>ODV2-065R18K-G</v>
          </cell>
        </row>
        <row r="424">
          <cell r="C424" t="str">
            <v>ODV2-065R18K-G V2</v>
          </cell>
        </row>
        <row r="425">
          <cell r="C425" t="str">
            <v>ODV2-065R21K-G V1</v>
          </cell>
        </row>
        <row r="426">
          <cell r="C426" t="str">
            <v>ODV3-065R18J-G V1</v>
          </cell>
        </row>
        <row r="427">
          <cell r="C427" t="str">
            <v>ODV3-065R18K-G V1</v>
          </cell>
        </row>
        <row r="428">
          <cell r="C428" t="str">
            <v>OYI-040V12K0-2</v>
          </cell>
        </row>
        <row r="429">
          <cell r="C429" t="str">
            <v>OYI-040V13B0-2</v>
          </cell>
        </row>
        <row r="430">
          <cell r="C430" t="str">
            <v>RVV-65A-R3</v>
          </cell>
        </row>
        <row r="431">
          <cell r="C431" t="str">
            <v>RVVPX303.6F12R2</v>
          </cell>
        </row>
        <row r="432">
          <cell r="C432" t="str">
            <v>Air 11 B20A B8P (1,3m)</v>
          </cell>
        </row>
        <row r="433">
          <cell r="C433" t="str">
            <v>Air 11 B20A B8P (2,0m)</v>
          </cell>
        </row>
        <row r="434">
          <cell r="C434" t="str">
            <v>Air 11 B8A B20P</v>
          </cell>
        </row>
        <row r="435">
          <cell r="C435" t="str">
            <v>Air 21 B1A B12P B8P (2,0m)</v>
          </cell>
        </row>
        <row r="436">
          <cell r="C436" t="str">
            <v>Air 21 B1A B3P</v>
          </cell>
        </row>
        <row r="437">
          <cell r="C437" t="str">
            <v>Air 21 B2A B12P B8P (2,0m)</v>
          </cell>
        </row>
        <row r="438">
          <cell r="C438" t="str">
            <v>Air 21 B2A B4P</v>
          </cell>
        </row>
        <row r="439">
          <cell r="C439" t="str">
            <v>Air 21 B3A B12P B8P (2,4m)</v>
          </cell>
        </row>
        <row r="440">
          <cell r="C440" t="str">
            <v>Air 21 B3A B1P</v>
          </cell>
        </row>
        <row r="441">
          <cell r="C441" t="str">
            <v>Air 21 B4A B12P B5P (2,4m)</v>
          </cell>
        </row>
        <row r="442">
          <cell r="C442" t="str">
            <v>Air 21 B4A B12P B8P (1,3m)</v>
          </cell>
        </row>
        <row r="443">
          <cell r="C443" t="str">
            <v>Air 21 B4A B12P B8P (2,0m)</v>
          </cell>
        </row>
        <row r="444">
          <cell r="C444" t="str">
            <v>Air 21 B4A B2P</v>
          </cell>
        </row>
        <row r="445">
          <cell r="C445" t="str">
            <v>Air 21 B7A 2P</v>
          </cell>
        </row>
        <row r="446">
          <cell r="C446" t="str">
            <v>Air 32 B2A B66AA</v>
          </cell>
        </row>
        <row r="447">
          <cell r="C447" t="str">
            <v>Air 32 B2A B66AP</v>
          </cell>
        </row>
        <row r="448">
          <cell r="C448" t="str">
            <v>Air 32 B2A B7P LBP</v>
          </cell>
        </row>
        <row r="449">
          <cell r="C449" t="str">
            <v>Air 32 B3A B7P LBP</v>
          </cell>
        </row>
        <row r="450">
          <cell r="C450" t="str">
            <v>Air 32 B4A B2P</v>
          </cell>
        </row>
        <row r="451">
          <cell r="C451" t="str">
            <v>Air 32 B66AA B2P</v>
          </cell>
        </row>
        <row r="452">
          <cell r="C452" t="str">
            <v>Air 32 B66AA B7P LBP</v>
          </cell>
        </row>
        <row r="453">
          <cell r="C453" t="str">
            <v>Air 32 B7A B3A LBP</v>
          </cell>
        </row>
        <row r="454">
          <cell r="C454" t="str">
            <v>Air 32 B7A B66AA LBP</v>
          </cell>
        </row>
        <row r="455">
          <cell r="C455" t="str">
            <v>Air 32 B7A HBP LBP</v>
          </cell>
        </row>
        <row r="456">
          <cell r="C456" t="str">
            <v>Air 32 B7AA HBP LBP</v>
          </cell>
        </row>
        <row r="457">
          <cell r="C457" t="str">
            <v>Air 6468 B42</v>
          </cell>
        </row>
        <row r="458">
          <cell r="C458" t="str">
            <v>DDTMA (1900MHz)</v>
          </cell>
        </row>
        <row r="459">
          <cell r="C459" t="str">
            <v>DTMA (1900MHz)</v>
          </cell>
        </row>
        <row r="460">
          <cell r="C460" t="str">
            <v>Filtro (900MHz) FP-G11D-0D01</v>
          </cell>
        </row>
        <row r="461">
          <cell r="C461" t="str">
            <v>RRU 2217</v>
          </cell>
        </row>
        <row r="462">
          <cell r="C462" t="str">
            <v>RRU 2219</v>
          </cell>
        </row>
        <row r="463">
          <cell r="C463" t="str">
            <v>RRU 4415</v>
          </cell>
        </row>
        <row r="464">
          <cell r="C464" t="str">
            <v>RRU 22 20W</v>
          </cell>
        </row>
        <row r="465">
          <cell r="C465" t="str">
            <v>RRU 22 40W</v>
          </cell>
        </row>
        <row r="466">
          <cell r="C466" t="str">
            <v>RRUS 01</v>
          </cell>
        </row>
        <row r="467">
          <cell r="C467" t="str">
            <v>RRUS 02</v>
          </cell>
        </row>
        <row r="468">
          <cell r="C468" t="str">
            <v>RRUS 11</v>
          </cell>
        </row>
        <row r="469">
          <cell r="C469" t="str">
            <v>RRUS 12</v>
          </cell>
        </row>
        <row r="470">
          <cell r="C470" t="str">
            <v>RRUS 61</v>
          </cell>
        </row>
        <row r="471">
          <cell r="C471" t="str">
            <v>RRUS A2</v>
          </cell>
        </row>
        <row r="472">
          <cell r="C472" t="str">
            <v>RRUW 01 60W</v>
          </cell>
        </row>
        <row r="473">
          <cell r="C473" t="str">
            <v>AAU5281</v>
          </cell>
        </row>
        <row r="474">
          <cell r="C474" t="str">
            <v>728 684</v>
          </cell>
        </row>
        <row r="475">
          <cell r="C475" t="str">
            <v>728 685</v>
          </cell>
        </row>
        <row r="476">
          <cell r="C476" t="str">
            <v>729 931</v>
          </cell>
        </row>
        <row r="477">
          <cell r="C477" t="str">
            <v>730 360</v>
          </cell>
        </row>
        <row r="478">
          <cell r="C478" t="str">
            <v>730 362</v>
          </cell>
        </row>
        <row r="479">
          <cell r="C479" t="str">
            <v>730 366</v>
          </cell>
        </row>
        <row r="480">
          <cell r="C480" t="str">
            <v>730 368</v>
          </cell>
        </row>
        <row r="481">
          <cell r="C481" t="str">
            <v>730 370</v>
          </cell>
        </row>
        <row r="482">
          <cell r="C482" t="str">
            <v>730 372</v>
          </cell>
        </row>
        <row r="483">
          <cell r="C483" t="str">
            <v>730 374</v>
          </cell>
        </row>
        <row r="484">
          <cell r="C484" t="str">
            <v>730 376</v>
          </cell>
        </row>
        <row r="485">
          <cell r="C485" t="str">
            <v>730 378</v>
          </cell>
        </row>
        <row r="486">
          <cell r="C486" t="str">
            <v>730 380</v>
          </cell>
        </row>
        <row r="487">
          <cell r="C487" t="str">
            <v>730 382</v>
          </cell>
        </row>
        <row r="488">
          <cell r="C488" t="str">
            <v>730 676</v>
          </cell>
        </row>
        <row r="489">
          <cell r="C489" t="str">
            <v>730 677</v>
          </cell>
        </row>
        <row r="490">
          <cell r="C490" t="str">
            <v>730 678</v>
          </cell>
        </row>
        <row r="491">
          <cell r="C491" t="str">
            <v>730 682</v>
          </cell>
        </row>
        <row r="492">
          <cell r="C492" t="str">
            <v>730 685</v>
          </cell>
        </row>
        <row r="493">
          <cell r="C493" t="str">
            <v>730 690</v>
          </cell>
        </row>
        <row r="494">
          <cell r="C494" t="str">
            <v>730 691</v>
          </cell>
        </row>
        <row r="495">
          <cell r="C495" t="str">
            <v>732 329</v>
          </cell>
        </row>
        <row r="496">
          <cell r="C496" t="str">
            <v>732 340</v>
          </cell>
        </row>
        <row r="497">
          <cell r="C497" t="str">
            <v>732 344</v>
          </cell>
        </row>
        <row r="498">
          <cell r="C498" t="str">
            <v>732 433</v>
          </cell>
        </row>
        <row r="499">
          <cell r="C499" t="str">
            <v>732 447</v>
          </cell>
        </row>
        <row r="500">
          <cell r="C500" t="str">
            <v>732 448</v>
          </cell>
        </row>
        <row r="501">
          <cell r="C501" t="str">
            <v>732 480</v>
          </cell>
        </row>
        <row r="502">
          <cell r="C502" t="str">
            <v>732 507</v>
          </cell>
        </row>
        <row r="503">
          <cell r="C503" t="str">
            <v>732 689</v>
          </cell>
        </row>
        <row r="504">
          <cell r="C504" t="str">
            <v>732 690</v>
          </cell>
        </row>
        <row r="505">
          <cell r="C505" t="str">
            <v>732 691</v>
          </cell>
        </row>
        <row r="506">
          <cell r="C506" t="str">
            <v>732 692</v>
          </cell>
        </row>
        <row r="507">
          <cell r="C507" t="str">
            <v>732 967</v>
          </cell>
        </row>
        <row r="508">
          <cell r="C508" t="str">
            <v>734 304</v>
          </cell>
        </row>
        <row r="509">
          <cell r="C509" t="str">
            <v>734 306</v>
          </cell>
        </row>
        <row r="510">
          <cell r="C510" t="str">
            <v>734 308</v>
          </cell>
        </row>
        <row r="511">
          <cell r="C511" t="str">
            <v>734 310</v>
          </cell>
        </row>
        <row r="512">
          <cell r="C512" t="str">
            <v>734 312</v>
          </cell>
        </row>
        <row r="513">
          <cell r="C513" t="str">
            <v>734 314</v>
          </cell>
        </row>
        <row r="514">
          <cell r="C514" t="str">
            <v>734 316</v>
          </cell>
        </row>
        <row r="515">
          <cell r="C515" t="str">
            <v>734 318</v>
          </cell>
        </row>
        <row r="516">
          <cell r="C516" t="str">
            <v>734 320</v>
          </cell>
        </row>
        <row r="517">
          <cell r="C517" t="str">
            <v>734 322</v>
          </cell>
        </row>
        <row r="518">
          <cell r="C518" t="str">
            <v>734 324</v>
          </cell>
        </row>
        <row r="519">
          <cell r="C519" t="str">
            <v>734 326</v>
          </cell>
        </row>
        <row r="520">
          <cell r="C520" t="str">
            <v>734 328</v>
          </cell>
        </row>
        <row r="521">
          <cell r="C521" t="str">
            <v>734 330</v>
          </cell>
        </row>
        <row r="522">
          <cell r="C522" t="str">
            <v>734 334</v>
          </cell>
        </row>
        <row r="523">
          <cell r="C523" t="str">
            <v>734 338</v>
          </cell>
        </row>
        <row r="524">
          <cell r="C524" t="str">
            <v>734 342</v>
          </cell>
        </row>
        <row r="525">
          <cell r="C525" t="str">
            <v>734 688</v>
          </cell>
        </row>
        <row r="526">
          <cell r="C526" t="str">
            <v>735 141</v>
          </cell>
        </row>
        <row r="527">
          <cell r="C527" t="str">
            <v>735 147</v>
          </cell>
        </row>
        <row r="528">
          <cell r="C528" t="str">
            <v>735 727</v>
          </cell>
        </row>
        <row r="529">
          <cell r="C529" t="str">
            <v>735 810</v>
          </cell>
        </row>
        <row r="530">
          <cell r="C530" t="str">
            <v>735 811</v>
          </cell>
        </row>
        <row r="531">
          <cell r="C531" t="str">
            <v>735 908</v>
          </cell>
        </row>
        <row r="532">
          <cell r="C532" t="str">
            <v>736 016</v>
          </cell>
        </row>
        <row r="533">
          <cell r="C533" t="str">
            <v>736 018</v>
          </cell>
        </row>
        <row r="534">
          <cell r="C534" t="str">
            <v>736 077</v>
          </cell>
        </row>
        <row r="535">
          <cell r="C535" t="str">
            <v>736 078</v>
          </cell>
        </row>
        <row r="536">
          <cell r="C536" t="str">
            <v>736 347</v>
          </cell>
        </row>
        <row r="537">
          <cell r="C537" t="str">
            <v>736 348</v>
          </cell>
        </row>
        <row r="538">
          <cell r="C538" t="str">
            <v>736 349</v>
          </cell>
        </row>
        <row r="539">
          <cell r="C539" t="str">
            <v>736 350</v>
          </cell>
        </row>
        <row r="540">
          <cell r="C540" t="str">
            <v>736 351</v>
          </cell>
        </row>
        <row r="541">
          <cell r="C541" t="str">
            <v>736 352</v>
          </cell>
        </row>
        <row r="542">
          <cell r="C542" t="str">
            <v>736 361</v>
          </cell>
        </row>
        <row r="543">
          <cell r="C543" t="str">
            <v>736 421</v>
          </cell>
        </row>
        <row r="544">
          <cell r="C544" t="str">
            <v>736 422</v>
          </cell>
        </row>
        <row r="545">
          <cell r="C545" t="str">
            <v>736 432</v>
          </cell>
        </row>
        <row r="546">
          <cell r="C546" t="str">
            <v>736 434</v>
          </cell>
        </row>
        <row r="547">
          <cell r="C547" t="str">
            <v>736 436</v>
          </cell>
        </row>
        <row r="548">
          <cell r="C548" t="str">
            <v>736 618</v>
          </cell>
        </row>
        <row r="549">
          <cell r="C549" t="str">
            <v>736 622</v>
          </cell>
        </row>
        <row r="550">
          <cell r="C550" t="str">
            <v>736 623</v>
          </cell>
        </row>
        <row r="551">
          <cell r="C551" t="str">
            <v>736 624</v>
          </cell>
        </row>
        <row r="552">
          <cell r="C552" t="str">
            <v>736 668</v>
          </cell>
        </row>
        <row r="553">
          <cell r="C553" t="str">
            <v>736 808</v>
          </cell>
        </row>
        <row r="554">
          <cell r="C554" t="str">
            <v>736 854</v>
          </cell>
        </row>
        <row r="555">
          <cell r="C555" t="str">
            <v>736 855</v>
          </cell>
        </row>
        <row r="556">
          <cell r="C556" t="str">
            <v>736 858</v>
          </cell>
        </row>
        <row r="557">
          <cell r="C557" t="str">
            <v>736 859</v>
          </cell>
        </row>
        <row r="558">
          <cell r="C558" t="str">
            <v>736 863</v>
          </cell>
        </row>
        <row r="559">
          <cell r="C559" t="str">
            <v>736 864</v>
          </cell>
        </row>
        <row r="560">
          <cell r="C560" t="str">
            <v>736 866</v>
          </cell>
        </row>
        <row r="561">
          <cell r="C561" t="str">
            <v>736 867</v>
          </cell>
        </row>
        <row r="562">
          <cell r="C562" t="str">
            <v>736 870</v>
          </cell>
        </row>
        <row r="563">
          <cell r="C563" t="str">
            <v>736 871</v>
          </cell>
        </row>
        <row r="564">
          <cell r="C564" t="str">
            <v>736 873</v>
          </cell>
        </row>
        <row r="565">
          <cell r="C565" t="str">
            <v>736 874</v>
          </cell>
        </row>
        <row r="566">
          <cell r="C566" t="str">
            <v>736 878</v>
          </cell>
        </row>
        <row r="567">
          <cell r="C567" t="str">
            <v>736 879</v>
          </cell>
        </row>
        <row r="568">
          <cell r="C568" t="str">
            <v>736 881</v>
          </cell>
        </row>
        <row r="569">
          <cell r="C569" t="str">
            <v>736 900</v>
          </cell>
        </row>
        <row r="570">
          <cell r="C570" t="str">
            <v>736 901</v>
          </cell>
        </row>
        <row r="571">
          <cell r="C571" t="str">
            <v>736 902</v>
          </cell>
        </row>
        <row r="572">
          <cell r="C572" t="str">
            <v>736 904</v>
          </cell>
        </row>
        <row r="573">
          <cell r="C573" t="str">
            <v>736 935</v>
          </cell>
        </row>
        <row r="574">
          <cell r="C574" t="str">
            <v>737 031</v>
          </cell>
        </row>
        <row r="575">
          <cell r="C575" t="str">
            <v>737 190</v>
          </cell>
        </row>
        <row r="576">
          <cell r="C576" t="str">
            <v>737 377</v>
          </cell>
        </row>
        <row r="577">
          <cell r="C577" t="str">
            <v>737 378</v>
          </cell>
        </row>
        <row r="578">
          <cell r="C578" t="str">
            <v>737 379</v>
          </cell>
        </row>
        <row r="579">
          <cell r="C579" t="str">
            <v>737 381</v>
          </cell>
        </row>
        <row r="580">
          <cell r="C580" t="str">
            <v>737 383</v>
          </cell>
        </row>
        <row r="581">
          <cell r="C581" t="str">
            <v>737 385</v>
          </cell>
        </row>
        <row r="582">
          <cell r="C582" t="str">
            <v>737 402</v>
          </cell>
        </row>
        <row r="583">
          <cell r="C583" t="str">
            <v>737 547</v>
          </cell>
        </row>
        <row r="584">
          <cell r="C584" t="str">
            <v>737 548</v>
          </cell>
        </row>
        <row r="585">
          <cell r="C585" t="str">
            <v>737 549</v>
          </cell>
        </row>
        <row r="586">
          <cell r="C586" t="str">
            <v>737 735</v>
          </cell>
        </row>
        <row r="587">
          <cell r="C587" t="str">
            <v>737 849</v>
          </cell>
        </row>
        <row r="588">
          <cell r="C588" t="str">
            <v>737 906</v>
          </cell>
        </row>
        <row r="589">
          <cell r="C589" t="str">
            <v>737 950</v>
          </cell>
        </row>
        <row r="590">
          <cell r="C590" t="str">
            <v>738 018</v>
          </cell>
        </row>
        <row r="591">
          <cell r="C591" t="str">
            <v>738 020</v>
          </cell>
        </row>
        <row r="592">
          <cell r="C592" t="str">
            <v>738 021</v>
          </cell>
        </row>
        <row r="593">
          <cell r="C593" t="str">
            <v>738 140</v>
          </cell>
        </row>
        <row r="594">
          <cell r="C594" t="str">
            <v>738 141</v>
          </cell>
        </row>
        <row r="595">
          <cell r="C595" t="str">
            <v>738 142</v>
          </cell>
        </row>
        <row r="596">
          <cell r="C596" t="str">
            <v>738 143</v>
          </cell>
        </row>
        <row r="597">
          <cell r="C597" t="str">
            <v>738 144</v>
          </cell>
        </row>
        <row r="598">
          <cell r="C598" t="str">
            <v>738 161</v>
          </cell>
        </row>
        <row r="599">
          <cell r="C599" t="str">
            <v>738 162</v>
          </cell>
        </row>
        <row r="600">
          <cell r="C600" t="str">
            <v>738 163</v>
          </cell>
        </row>
        <row r="601">
          <cell r="C601" t="str">
            <v>738 164</v>
          </cell>
        </row>
        <row r="602">
          <cell r="C602" t="str">
            <v>738 165</v>
          </cell>
        </row>
        <row r="603">
          <cell r="C603" t="str">
            <v>738 166</v>
          </cell>
        </row>
        <row r="604">
          <cell r="C604" t="str">
            <v>738 167</v>
          </cell>
        </row>
        <row r="605">
          <cell r="C605" t="str">
            <v>738 168</v>
          </cell>
        </row>
        <row r="606">
          <cell r="C606" t="str">
            <v>738 173</v>
          </cell>
        </row>
        <row r="607">
          <cell r="C607" t="str">
            <v>738 174</v>
          </cell>
        </row>
        <row r="608">
          <cell r="C608" t="str">
            <v>738 187</v>
          </cell>
        </row>
        <row r="609">
          <cell r="C609" t="str">
            <v>738 192</v>
          </cell>
        </row>
        <row r="610">
          <cell r="C610" t="str">
            <v>738 406</v>
          </cell>
        </row>
        <row r="611">
          <cell r="C611" t="str">
            <v>738 407</v>
          </cell>
        </row>
        <row r="612">
          <cell r="C612" t="str">
            <v>738 444</v>
          </cell>
        </row>
        <row r="613">
          <cell r="C613" t="str">
            <v>738 450</v>
          </cell>
        </row>
        <row r="614">
          <cell r="C614" t="str">
            <v>738 451</v>
          </cell>
        </row>
        <row r="615">
          <cell r="C615" t="str">
            <v>738 573</v>
          </cell>
        </row>
        <row r="616">
          <cell r="C616" t="str">
            <v>738 580</v>
          </cell>
        </row>
        <row r="617">
          <cell r="C617" t="str">
            <v>738 664</v>
          </cell>
        </row>
        <row r="618">
          <cell r="C618" t="str">
            <v>738 779</v>
          </cell>
        </row>
        <row r="619">
          <cell r="C619" t="str">
            <v>738 811</v>
          </cell>
        </row>
        <row r="620">
          <cell r="C620" t="str">
            <v>738 812</v>
          </cell>
        </row>
        <row r="621">
          <cell r="C621" t="str">
            <v>738 813</v>
          </cell>
        </row>
        <row r="622">
          <cell r="C622" t="str">
            <v>739 099</v>
          </cell>
        </row>
        <row r="623">
          <cell r="C623" t="str">
            <v>739 129</v>
          </cell>
        </row>
        <row r="624">
          <cell r="C624" t="str">
            <v>739 131</v>
          </cell>
        </row>
        <row r="625">
          <cell r="C625" t="str">
            <v>739 132</v>
          </cell>
        </row>
        <row r="626">
          <cell r="C626" t="str">
            <v>739 134</v>
          </cell>
        </row>
        <row r="627">
          <cell r="C627" t="str">
            <v>739 136</v>
          </cell>
        </row>
        <row r="628">
          <cell r="C628" t="str">
            <v>739 145</v>
          </cell>
        </row>
        <row r="629">
          <cell r="C629" t="str">
            <v>739 303</v>
          </cell>
        </row>
        <row r="630">
          <cell r="C630" t="str">
            <v>739 304</v>
          </cell>
        </row>
        <row r="631">
          <cell r="C631" t="str">
            <v>739 404</v>
          </cell>
        </row>
        <row r="632">
          <cell r="C632" t="str">
            <v>739 418</v>
          </cell>
        </row>
        <row r="633">
          <cell r="C633" t="str">
            <v>739 490</v>
          </cell>
        </row>
        <row r="634">
          <cell r="C634" t="str">
            <v>739 491</v>
          </cell>
        </row>
        <row r="635">
          <cell r="C635" t="str">
            <v>739 494</v>
          </cell>
        </row>
        <row r="636">
          <cell r="C636" t="str">
            <v>739 495</v>
          </cell>
        </row>
        <row r="637">
          <cell r="C637" t="str">
            <v>739 496</v>
          </cell>
        </row>
        <row r="638">
          <cell r="C638" t="str">
            <v>739 619</v>
          </cell>
        </row>
        <row r="639">
          <cell r="C639" t="str">
            <v>739 620</v>
          </cell>
        </row>
        <row r="640">
          <cell r="C640" t="str">
            <v>739 622</v>
          </cell>
        </row>
        <row r="641">
          <cell r="C641" t="str">
            <v>739 623</v>
          </cell>
        </row>
        <row r="642">
          <cell r="C642" t="str">
            <v>739 624</v>
          </cell>
        </row>
        <row r="643">
          <cell r="C643" t="str">
            <v>739 630</v>
          </cell>
        </row>
        <row r="644">
          <cell r="C644" t="str">
            <v>739 632</v>
          </cell>
        </row>
        <row r="645">
          <cell r="C645" t="str">
            <v>739 633</v>
          </cell>
        </row>
        <row r="646">
          <cell r="C646" t="str">
            <v>739 634</v>
          </cell>
        </row>
        <row r="647">
          <cell r="C647" t="str">
            <v>739 635</v>
          </cell>
        </row>
        <row r="648">
          <cell r="C648" t="str">
            <v>739 636</v>
          </cell>
        </row>
        <row r="649">
          <cell r="C649" t="str">
            <v>739 646</v>
          </cell>
        </row>
        <row r="650">
          <cell r="C650" t="str">
            <v>739 648</v>
          </cell>
        </row>
        <row r="651">
          <cell r="C651" t="str">
            <v>739 649</v>
          </cell>
        </row>
        <row r="652">
          <cell r="C652" t="str">
            <v>739 650</v>
          </cell>
        </row>
        <row r="653">
          <cell r="C653" t="str">
            <v>739 651</v>
          </cell>
        </row>
        <row r="654">
          <cell r="C654" t="str">
            <v>739 655</v>
          </cell>
        </row>
        <row r="655">
          <cell r="C655" t="str">
            <v>739 658</v>
          </cell>
        </row>
        <row r="656">
          <cell r="C656" t="str">
            <v>739 660</v>
          </cell>
        </row>
        <row r="657">
          <cell r="C657" t="str">
            <v>739 662</v>
          </cell>
        </row>
        <row r="658">
          <cell r="C658" t="str">
            <v>739 695</v>
          </cell>
        </row>
        <row r="659">
          <cell r="C659" t="str">
            <v>739 698</v>
          </cell>
        </row>
        <row r="660">
          <cell r="C660" t="str">
            <v>739 707</v>
          </cell>
        </row>
        <row r="661">
          <cell r="C661" t="str">
            <v>739 710</v>
          </cell>
        </row>
        <row r="662">
          <cell r="C662" t="str">
            <v>739 714</v>
          </cell>
        </row>
        <row r="663">
          <cell r="C663" t="str">
            <v>739 715</v>
          </cell>
        </row>
        <row r="664">
          <cell r="C664" t="str">
            <v>739 752</v>
          </cell>
        </row>
        <row r="665">
          <cell r="C665" t="str">
            <v>739 785</v>
          </cell>
        </row>
        <row r="666">
          <cell r="C666" t="str">
            <v>739 854</v>
          </cell>
        </row>
        <row r="667">
          <cell r="C667" t="str">
            <v>739 856</v>
          </cell>
        </row>
        <row r="668">
          <cell r="C668" t="str">
            <v>739 927</v>
          </cell>
        </row>
        <row r="669">
          <cell r="C669" t="str">
            <v>739 990</v>
          </cell>
        </row>
        <row r="670">
          <cell r="C670" t="str">
            <v>741 067</v>
          </cell>
        </row>
        <row r="671">
          <cell r="C671" t="str">
            <v>741 214</v>
          </cell>
        </row>
        <row r="672">
          <cell r="C672" t="str">
            <v>741 264</v>
          </cell>
        </row>
        <row r="673">
          <cell r="C673" t="str">
            <v>741 316</v>
          </cell>
        </row>
        <row r="674">
          <cell r="C674" t="str">
            <v>741 320</v>
          </cell>
        </row>
        <row r="675">
          <cell r="C675" t="str">
            <v>741 322</v>
          </cell>
        </row>
        <row r="676">
          <cell r="C676" t="str">
            <v>741 324</v>
          </cell>
        </row>
        <row r="677">
          <cell r="C677" t="str">
            <v>741 325</v>
          </cell>
        </row>
        <row r="678">
          <cell r="C678" t="str">
            <v>741 326</v>
          </cell>
        </row>
        <row r="679">
          <cell r="C679" t="str">
            <v>741 327</v>
          </cell>
        </row>
        <row r="680">
          <cell r="C680" t="str">
            <v>741 328</v>
          </cell>
        </row>
        <row r="681">
          <cell r="C681" t="str">
            <v>741 336</v>
          </cell>
        </row>
        <row r="682">
          <cell r="C682" t="str">
            <v>741 344</v>
          </cell>
        </row>
        <row r="683">
          <cell r="C683" t="str">
            <v>741 444</v>
          </cell>
        </row>
        <row r="684">
          <cell r="C684" t="str">
            <v>741 445</v>
          </cell>
        </row>
        <row r="685">
          <cell r="C685" t="str">
            <v>741 571</v>
          </cell>
        </row>
        <row r="686">
          <cell r="C686" t="str">
            <v>741 572</v>
          </cell>
        </row>
        <row r="687">
          <cell r="C687" t="str">
            <v>741 619</v>
          </cell>
        </row>
        <row r="688">
          <cell r="C688" t="str">
            <v>741 620</v>
          </cell>
        </row>
        <row r="689">
          <cell r="C689" t="str">
            <v>741 622</v>
          </cell>
        </row>
        <row r="690">
          <cell r="C690" t="str">
            <v>741 627</v>
          </cell>
        </row>
        <row r="691">
          <cell r="C691" t="str">
            <v>741 628</v>
          </cell>
        </row>
        <row r="692">
          <cell r="C692" t="str">
            <v>741 629</v>
          </cell>
        </row>
        <row r="693">
          <cell r="C693" t="str">
            <v>741 630</v>
          </cell>
        </row>
        <row r="694">
          <cell r="C694" t="str">
            <v>741 697</v>
          </cell>
        </row>
        <row r="695">
          <cell r="C695" t="str">
            <v>741 717</v>
          </cell>
        </row>
        <row r="696">
          <cell r="C696" t="str">
            <v>741 718</v>
          </cell>
        </row>
        <row r="697">
          <cell r="C697" t="str">
            <v>742 215</v>
          </cell>
        </row>
        <row r="698">
          <cell r="C698" t="str">
            <v>742 215v01</v>
          </cell>
        </row>
        <row r="699">
          <cell r="C699" t="str">
            <v>742 236v01</v>
          </cell>
        </row>
        <row r="700">
          <cell r="C700" t="str">
            <v>742 265v01</v>
          </cell>
        </row>
        <row r="701">
          <cell r="C701" t="str">
            <v>800 10303</v>
          </cell>
        </row>
        <row r="702">
          <cell r="C702" t="str">
            <v>800 10306V02</v>
          </cell>
        </row>
        <row r="703">
          <cell r="C703" t="str">
            <v>800 10456V02</v>
          </cell>
        </row>
        <row r="704">
          <cell r="C704" t="str">
            <v>800 10622V01</v>
          </cell>
        </row>
        <row r="705">
          <cell r="C705" t="str">
            <v>800 10634</v>
          </cell>
        </row>
        <row r="706">
          <cell r="C706" t="str">
            <v>800 10682</v>
          </cell>
        </row>
        <row r="707">
          <cell r="C707" t="str">
            <v>800 10735V01</v>
          </cell>
        </row>
        <row r="708">
          <cell r="C708" t="str">
            <v>GNSS Receiver System</v>
          </cell>
        </row>
        <row r="709">
          <cell r="C709" t="str">
            <v>K 72 23 67</v>
          </cell>
        </row>
        <row r="710">
          <cell r="C710" t="str">
            <v>K 73 22 67</v>
          </cell>
        </row>
        <row r="711">
          <cell r="C711" t="str">
            <v>K 73 45 64 7</v>
          </cell>
        </row>
        <row r="712">
          <cell r="C712" t="str">
            <v>K 75 11 61</v>
          </cell>
        </row>
        <row r="713">
          <cell r="C713" t="str">
            <v>K 75 11 67</v>
          </cell>
        </row>
        <row r="714">
          <cell r="C714" t="str">
            <v>K 75 15 64 1</v>
          </cell>
        </row>
        <row r="715">
          <cell r="C715" t="str">
            <v>K 75 15 64 7</v>
          </cell>
        </row>
        <row r="716">
          <cell r="C716" t="str">
            <v>APXVB20S-C</v>
          </cell>
        </row>
        <row r="717">
          <cell r="C717" t="str">
            <v>BB 6318</v>
          </cell>
        </row>
        <row r="718">
          <cell r="C718" t="str">
            <v>Twin Diplexer CBC1726T-4310</v>
          </cell>
        </row>
        <row r="719">
          <cell r="C719" t="str">
            <v>Power 6302</v>
          </cell>
        </row>
        <row r="720">
          <cell r="C720" t="str">
            <v>TNA020A003</v>
          </cell>
        </row>
        <row r="721">
          <cell r="C721" t="str">
            <v>TNA600A00</v>
          </cell>
        </row>
      </sheetData>
      <sheetData sheetId="1">
        <row r="2">
          <cell r="C2" t="str">
            <v>Modelo</v>
          </cell>
        </row>
      </sheetData>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O.CC"/>
      <sheetName val="Hoja3"/>
      <sheetName val="Hoja1"/>
      <sheetName val="Hoja2"/>
    </sheetNames>
    <sheetDataSet>
      <sheetData sheetId="0" refreshError="1"/>
      <sheetData sheetId="1" refreshError="1"/>
      <sheetData sheetId="2">
        <row r="2">
          <cell r="C2" t="str">
            <v>Modelo</v>
          </cell>
          <cell r="D2" t="str">
            <v>Alto</v>
          </cell>
          <cell r="E2" t="str">
            <v>Ancho</v>
          </cell>
          <cell r="F2" t="str">
            <v>Prof.</v>
          </cell>
          <cell r="I2" t="str">
            <v>Product Number</v>
          </cell>
          <cell r="J2" t="str">
            <v>Tipo</v>
          </cell>
          <cell r="K2" t="str">
            <v>Forma</v>
          </cell>
          <cell r="L2" t="str">
            <v>Descripción</v>
          </cell>
          <cell r="M2" t="str">
            <v>Cant.</v>
          </cell>
          <cell r="N2" t="str">
            <v>Nivel de Inst.</v>
          </cell>
          <cell r="O2" t="str">
            <v>Area Frontal</v>
          </cell>
          <cell r="P2" t="str">
            <v>Peso</v>
          </cell>
        </row>
        <row r="3">
          <cell r="C3" t="str">
            <v>4168.11.33.00</v>
          </cell>
          <cell r="D3">
            <v>3000</v>
          </cell>
          <cell r="E3">
            <v>78</v>
          </cell>
          <cell r="F3">
            <v>78</v>
          </cell>
          <cell r="G3">
            <v>11</v>
          </cell>
          <cell r="H3">
            <v>12.5</v>
          </cell>
          <cell r="J3" t="str">
            <v>Antena</v>
          </cell>
          <cell r="K3" t="str">
            <v>Cilindro</v>
          </cell>
          <cell r="M3">
            <v>1</v>
          </cell>
          <cell r="O3">
            <v>0.24000000000000002</v>
          </cell>
          <cell r="P3">
            <v>12.5</v>
          </cell>
        </row>
        <row r="4">
          <cell r="C4" t="str">
            <v>4168.11.33.02</v>
          </cell>
          <cell r="D4">
            <v>3000</v>
          </cell>
          <cell r="E4">
            <v>78</v>
          </cell>
          <cell r="F4">
            <v>78</v>
          </cell>
          <cell r="G4">
            <v>11</v>
          </cell>
          <cell r="H4">
            <v>12.5</v>
          </cell>
          <cell r="J4" t="str">
            <v>Antena</v>
          </cell>
          <cell r="K4" t="str">
            <v>Cilindro</v>
          </cell>
          <cell r="M4">
            <v>1</v>
          </cell>
          <cell r="O4">
            <v>0.24000000000000002</v>
          </cell>
          <cell r="P4">
            <v>12.5</v>
          </cell>
        </row>
        <row r="5">
          <cell r="C5" t="str">
            <v>4168.11.33.03</v>
          </cell>
          <cell r="D5">
            <v>3000</v>
          </cell>
          <cell r="E5">
            <v>78</v>
          </cell>
          <cell r="F5">
            <v>78</v>
          </cell>
          <cell r="G5">
            <v>11</v>
          </cell>
          <cell r="H5">
            <v>12.5</v>
          </cell>
          <cell r="J5" t="str">
            <v>Antena</v>
          </cell>
          <cell r="K5" t="str">
            <v>Cilindro</v>
          </cell>
          <cell r="M5">
            <v>1</v>
          </cell>
          <cell r="O5">
            <v>0.24000000000000002</v>
          </cell>
          <cell r="P5">
            <v>12.5</v>
          </cell>
        </row>
        <row r="6">
          <cell r="C6" t="str">
            <v>4168.11.33.06</v>
          </cell>
          <cell r="D6">
            <v>3000</v>
          </cell>
          <cell r="E6">
            <v>78</v>
          </cell>
          <cell r="F6">
            <v>78</v>
          </cell>
          <cell r="G6">
            <v>11</v>
          </cell>
          <cell r="H6">
            <v>12.5</v>
          </cell>
          <cell r="J6" t="str">
            <v>Antena</v>
          </cell>
          <cell r="K6" t="str">
            <v>Cilindro</v>
          </cell>
          <cell r="M6">
            <v>1</v>
          </cell>
          <cell r="O6">
            <v>0.24000000000000002</v>
          </cell>
          <cell r="P6">
            <v>12.5</v>
          </cell>
        </row>
        <row r="7">
          <cell r="C7" t="str">
            <v>4168.11.33.52</v>
          </cell>
          <cell r="D7">
            <v>3000</v>
          </cell>
          <cell r="E7">
            <v>78</v>
          </cell>
          <cell r="F7">
            <v>78</v>
          </cell>
          <cell r="G7">
            <v>11</v>
          </cell>
          <cell r="H7">
            <v>12.5</v>
          </cell>
          <cell r="J7" t="str">
            <v>Antena</v>
          </cell>
          <cell r="K7" t="str">
            <v>Cilindro</v>
          </cell>
          <cell r="M7">
            <v>1</v>
          </cell>
          <cell r="O7">
            <v>0.24000000000000002</v>
          </cell>
          <cell r="P7">
            <v>12.5</v>
          </cell>
        </row>
        <row r="8">
          <cell r="C8" t="str">
            <v>4168.21.33.00</v>
          </cell>
          <cell r="D8">
            <v>3140</v>
          </cell>
          <cell r="E8">
            <v>78</v>
          </cell>
          <cell r="F8">
            <v>78</v>
          </cell>
          <cell r="G8">
            <v>11</v>
          </cell>
          <cell r="H8">
            <v>12.5</v>
          </cell>
          <cell r="J8" t="str">
            <v>Antena</v>
          </cell>
          <cell r="K8" t="str">
            <v>Cilindro</v>
          </cell>
          <cell r="M8">
            <v>1</v>
          </cell>
          <cell r="O8">
            <v>0.25</v>
          </cell>
          <cell r="P8">
            <v>12.5</v>
          </cell>
        </row>
        <row r="9">
          <cell r="C9" t="str">
            <v>4168.21.33.03</v>
          </cell>
          <cell r="D9">
            <v>3140</v>
          </cell>
          <cell r="E9">
            <v>78</v>
          </cell>
          <cell r="F9">
            <v>78</v>
          </cell>
          <cell r="G9">
            <v>11</v>
          </cell>
          <cell r="H9">
            <v>12.5</v>
          </cell>
          <cell r="J9" t="str">
            <v>Antena</v>
          </cell>
          <cell r="K9" t="str">
            <v>Cilindro</v>
          </cell>
          <cell r="M9">
            <v>1</v>
          </cell>
          <cell r="O9">
            <v>0.25</v>
          </cell>
          <cell r="P9">
            <v>12.5</v>
          </cell>
        </row>
        <row r="10">
          <cell r="C10" t="str">
            <v>7144.24.33.50B</v>
          </cell>
          <cell r="D10">
            <v>1200</v>
          </cell>
          <cell r="E10">
            <v>300</v>
          </cell>
          <cell r="F10">
            <v>130</v>
          </cell>
          <cell r="G10">
            <v>7.9</v>
          </cell>
          <cell r="H10">
            <v>13.4</v>
          </cell>
          <cell r="J10" t="str">
            <v>Antena</v>
          </cell>
          <cell r="K10" t="str">
            <v>Prisma</v>
          </cell>
          <cell r="M10">
            <v>1</v>
          </cell>
          <cell r="O10">
            <v>0.36</v>
          </cell>
          <cell r="P10">
            <v>13.4</v>
          </cell>
        </row>
        <row r="11">
          <cell r="C11" t="str">
            <v>7184.15</v>
          </cell>
          <cell r="D11">
            <v>1300</v>
          </cell>
          <cell r="E11">
            <v>136</v>
          </cell>
          <cell r="F11">
            <v>50</v>
          </cell>
          <cell r="G11">
            <v>4.4000000000000004</v>
          </cell>
          <cell r="H11">
            <v>4.4000000000000004</v>
          </cell>
          <cell r="J11" t="str">
            <v>Antena</v>
          </cell>
          <cell r="K11" t="str">
            <v>Prisma</v>
          </cell>
          <cell r="M11">
            <v>1</v>
          </cell>
          <cell r="O11">
            <v>0.17</v>
          </cell>
          <cell r="P11">
            <v>4.4000000000000004</v>
          </cell>
        </row>
        <row r="12">
          <cell r="C12" t="str">
            <v>7185.xx</v>
          </cell>
          <cell r="D12">
            <v>1000</v>
          </cell>
          <cell r="E12">
            <v>265</v>
          </cell>
          <cell r="F12">
            <v>43</v>
          </cell>
          <cell r="G12">
            <v>5</v>
          </cell>
          <cell r="H12">
            <v>8.6999999999999993</v>
          </cell>
          <cell r="J12" t="str">
            <v>Antena</v>
          </cell>
          <cell r="K12" t="str">
            <v>Prisma</v>
          </cell>
          <cell r="M12">
            <v>1</v>
          </cell>
          <cell r="O12">
            <v>0.27</v>
          </cell>
          <cell r="P12">
            <v>8.6999999999999993</v>
          </cell>
        </row>
        <row r="13">
          <cell r="C13" t="str">
            <v>7216.03</v>
          </cell>
          <cell r="D13">
            <v>660</v>
          </cell>
          <cell r="E13">
            <v>256</v>
          </cell>
          <cell r="F13">
            <v>50</v>
          </cell>
          <cell r="G13">
            <v>3.6</v>
          </cell>
          <cell r="H13">
            <v>7.3</v>
          </cell>
          <cell r="J13" t="str">
            <v>Antena</v>
          </cell>
          <cell r="K13" t="str">
            <v>Prisma</v>
          </cell>
          <cell r="M13">
            <v>1</v>
          </cell>
          <cell r="O13">
            <v>0.17</v>
          </cell>
          <cell r="P13">
            <v>7.3</v>
          </cell>
        </row>
        <row r="14">
          <cell r="C14" t="str">
            <v>7217.03</v>
          </cell>
          <cell r="D14">
            <v>1320</v>
          </cell>
          <cell r="E14">
            <v>256</v>
          </cell>
          <cell r="F14">
            <v>50</v>
          </cell>
          <cell r="G14">
            <v>4.8</v>
          </cell>
          <cell r="H14">
            <v>8.5</v>
          </cell>
          <cell r="J14" t="str">
            <v>Antena</v>
          </cell>
          <cell r="K14" t="str">
            <v>Prisma</v>
          </cell>
          <cell r="M14">
            <v>1</v>
          </cell>
          <cell r="O14">
            <v>0.34</v>
          </cell>
          <cell r="P14">
            <v>8.5</v>
          </cell>
        </row>
        <row r="15">
          <cell r="C15" t="str">
            <v>7217.04</v>
          </cell>
          <cell r="D15">
            <v>1320</v>
          </cell>
          <cell r="E15">
            <v>256</v>
          </cell>
          <cell r="F15">
            <v>50</v>
          </cell>
          <cell r="G15">
            <v>4.8</v>
          </cell>
          <cell r="H15">
            <v>8.5</v>
          </cell>
          <cell r="J15" t="str">
            <v>Antena</v>
          </cell>
          <cell r="K15" t="str">
            <v>Prisma</v>
          </cell>
          <cell r="M15">
            <v>1</v>
          </cell>
          <cell r="O15">
            <v>0.34</v>
          </cell>
          <cell r="P15">
            <v>8.5</v>
          </cell>
        </row>
        <row r="16">
          <cell r="C16" t="str">
            <v>7217.11</v>
          </cell>
          <cell r="D16">
            <v>1320</v>
          </cell>
          <cell r="E16">
            <v>256</v>
          </cell>
          <cell r="F16">
            <v>50</v>
          </cell>
          <cell r="G16">
            <v>4.8</v>
          </cell>
          <cell r="H16">
            <v>8.5</v>
          </cell>
          <cell r="J16" t="str">
            <v>Antena</v>
          </cell>
          <cell r="K16" t="str">
            <v>Prisma</v>
          </cell>
          <cell r="M16">
            <v>1</v>
          </cell>
          <cell r="O16">
            <v>0.34</v>
          </cell>
          <cell r="P16">
            <v>8.5</v>
          </cell>
        </row>
        <row r="17">
          <cell r="C17" t="str">
            <v>7225.04</v>
          </cell>
          <cell r="D17">
            <v>660</v>
          </cell>
          <cell r="E17">
            <v>256</v>
          </cell>
          <cell r="F17">
            <v>50</v>
          </cell>
          <cell r="G17">
            <v>5</v>
          </cell>
          <cell r="H17">
            <v>8.6999999999999993</v>
          </cell>
          <cell r="J17" t="str">
            <v>Antena</v>
          </cell>
          <cell r="K17" t="str">
            <v>Prisma</v>
          </cell>
          <cell r="M17">
            <v>1</v>
          </cell>
          <cell r="O17">
            <v>0.17</v>
          </cell>
          <cell r="P17">
            <v>8.6999999999999993</v>
          </cell>
        </row>
        <row r="18">
          <cell r="C18" t="str">
            <v>7226.03</v>
          </cell>
          <cell r="D18">
            <v>1320</v>
          </cell>
          <cell r="E18">
            <v>256</v>
          </cell>
          <cell r="F18">
            <v>50</v>
          </cell>
          <cell r="G18">
            <v>7</v>
          </cell>
          <cell r="H18">
            <v>10.7</v>
          </cell>
          <cell r="J18" t="str">
            <v>Antena</v>
          </cell>
          <cell r="K18" t="str">
            <v>Prisma</v>
          </cell>
          <cell r="M18">
            <v>1</v>
          </cell>
          <cell r="O18">
            <v>0.34</v>
          </cell>
          <cell r="P18">
            <v>10.7</v>
          </cell>
        </row>
        <row r="19">
          <cell r="C19" t="str">
            <v>7226.04</v>
          </cell>
          <cell r="D19">
            <v>1320</v>
          </cell>
          <cell r="E19">
            <v>256</v>
          </cell>
          <cell r="F19">
            <v>50</v>
          </cell>
          <cell r="G19">
            <v>7</v>
          </cell>
          <cell r="H19">
            <v>10.7</v>
          </cell>
          <cell r="J19" t="str">
            <v>Antena</v>
          </cell>
          <cell r="K19" t="str">
            <v>Prisma</v>
          </cell>
          <cell r="M19">
            <v>1</v>
          </cell>
          <cell r="O19">
            <v>0.34</v>
          </cell>
          <cell r="P19">
            <v>10.7</v>
          </cell>
        </row>
        <row r="20">
          <cell r="C20" t="str">
            <v>7227.04</v>
          </cell>
          <cell r="D20">
            <v>1940</v>
          </cell>
          <cell r="E20">
            <v>256</v>
          </cell>
          <cell r="F20">
            <v>50</v>
          </cell>
          <cell r="G20">
            <v>10.4</v>
          </cell>
          <cell r="H20">
            <v>14.1</v>
          </cell>
          <cell r="J20" t="str">
            <v>Antena</v>
          </cell>
          <cell r="K20" t="str">
            <v>Prisma</v>
          </cell>
          <cell r="M20">
            <v>1</v>
          </cell>
          <cell r="O20">
            <v>0.5</v>
          </cell>
          <cell r="P20">
            <v>14.1</v>
          </cell>
        </row>
        <row r="21">
          <cell r="C21" t="str">
            <v>7228.03</v>
          </cell>
          <cell r="D21">
            <v>2580</v>
          </cell>
          <cell r="E21">
            <v>256</v>
          </cell>
          <cell r="F21">
            <v>50</v>
          </cell>
          <cell r="G21">
            <v>10.3</v>
          </cell>
          <cell r="H21">
            <v>16.5</v>
          </cell>
          <cell r="J21" t="str">
            <v>Antena</v>
          </cell>
          <cell r="K21" t="str">
            <v>Prisma</v>
          </cell>
          <cell r="M21">
            <v>1</v>
          </cell>
          <cell r="O21">
            <v>0.67</v>
          </cell>
          <cell r="P21">
            <v>16.5</v>
          </cell>
        </row>
        <row r="22">
          <cell r="C22" t="str">
            <v>7228.04</v>
          </cell>
          <cell r="D22">
            <v>2580</v>
          </cell>
          <cell r="E22">
            <v>256</v>
          </cell>
          <cell r="F22">
            <v>50</v>
          </cell>
          <cell r="G22">
            <v>10.3</v>
          </cell>
          <cell r="H22">
            <v>16.5</v>
          </cell>
          <cell r="J22" t="str">
            <v>Antena</v>
          </cell>
          <cell r="K22" t="str">
            <v>Prisma</v>
          </cell>
          <cell r="M22">
            <v>1</v>
          </cell>
          <cell r="O22">
            <v>0.67</v>
          </cell>
          <cell r="P22">
            <v>16.5</v>
          </cell>
        </row>
        <row r="23">
          <cell r="C23" t="str">
            <v>7228.06</v>
          </cell>
          <cell r="D23">
            <v>2580</v>
          </cell>
          <cell r="E23">
            <v>256</v>
          </cell>
          <cell r="F23">
            <v>50</v>
          </cell>
          <cell r="G23">
            <v>10.3</v>
          </cell>
          <cell r="H23">
            <v>16.5</v>
          </cell>
          <cell r="J23" t="str">
            <v>Antena</v>
          </cell>
          <cell r="K23" t="str">
            <v>Prisma</v>
          </cell>
          <cell r="M23">
            <v>1</v>
          </cell>
          <cell r="O23">
            <v>0.67</v>
          </cell>
          <cell r="P23">
            <v>16.5</v>
          </cell>
        </row>
        <row r="24">
          <cell r="C24" t="str">
            <v>7228.08</v>
          </cell>
          <cell r="D24">
            <v>2580</v>
          </cell>
          <cell r="E24">
            <v>256</v>
          </cell>
          <cell r="F24">
            <v>50</v>
          </cell>
          <cell r="G24">
            <v>10.3</v>
          </cell>
          <cell r="H24">
            <v>16.5</v>
          </cell>
          <cell r="J24" t="str">
            <v>Antena</v>
          </cell>
          <cell r="K24" t="str">
            <v>Prisma</v>
          </cell>
          <cell r="M24">
            <v>1</v>
          </cell>
          <cell r="O24">
            <v>0.67</v>
          </cell>
          <cell r="P24">
            <v>16.5</v>
          </cell>
        </row>
        <row r="25">
          <cell r="C25" t="str">
            <v>7230.04</v>
          </cell>
          <cell r="D25">
            <v>695</v>
          </cell>
          <cell r="E25">
            <v>160</v>
          </cell>
          <cell r="F25">
            <v>55</v>
          </cell>
          <cell r="G25">
            <v>3.3</v>
          </cell>
          <cell r="H25">
            <v>7</v>
          </cell>
          <cell r="J25" t="str">
            <v>Antena</v>
          </cell>
          <cell r="K25" t="str">
            <v>Prisma</v>
          </cell>
          <cell r="M25">
            <v>1</v>
          </cell>
          <cell r="O25">
            <v>0.12</v>
          </cell>
          <cell r="P25">
            <v>7</v>
          </cell>
        </row>
        <row r="26">
          <cell r="C26" t="str">
            <v>7231.04</v>
          </cell>
          <cell r="D26">
            <v>1320</v>
          </cell>
          <cell r="E26">
            <v>160</v>
          </cell>
          <cell r="F26">
            <v>55</v>
          </cell>
          <cell r="G26">
            <v>6</v>
          </cell>
          <cell r="H26">
            <v>9.6999999999999993</v>
          </cell>
          <cell r="J26" t="str">
            <v>Antena</v>
          </cell>
          <cell r="K26" t="str">
            <v>Prisma</v>
          </cell>
          <cell r="M26">
            <v>1</v>
          </cell>
          <cell r="O26">
            <v>0.22</v>
          </cell>
          <cell r="P26">
            <v>9.6999999999999993</v>
          </cell>
        </row>
        <row r="27">
          <cell r="C27" t="str">
            <v>7231.06</v>
          </cell>
          <cell r="D27">
            <v>1320</v>
          </cell>
          <cell r="E27">
            <v>160</v>
          </cell>
          <cell r="F27">
            <v>55</v>
          </cell>
          <cell r="G27">
            <v>6</v>
          </cell>
          <cell r="H27">
            <v>9.6999999999999993</v>
          </cell>
          <cell r="J27" t="str">
            <v>Antena</v>
          </cell>
          <cell r="K27" t="str">
            <v>Prisma</v>
          </cell>
          <cell r="M27">
            <v>1</v>
          </cell>
          <cell r="O27">
            <v>0.22</v>
          </cell>
          <cell r="P27">
            <v>9.6999999999999993</v>
          </cell>
        </row>
        <row r="28">
          <cell r="C28" t="str">
            <v>7232.04</v>
          </cell>
          <cell r="D28">
            <v>1940</v>
          </cell>
          <cell r="E28">
            <v>160</v>
          </cell>
          <cell r="F28">
            <v>55</v>
          </cell>
          <cell r="G28">
            <v>10</v>
          </cell>
          <cell r="H28">
            <v>13.7</v>
          </cell>
          <cell r="J28" t="str">
            <v>Antena</v>
          </cell>
          <cell r="K28" t="str">
            <v>Prisma</v>
          </cell>
          <cell r="M28">
            <v>1</v>
          </cell>
          <cell r="O28">
            <v>0.32</v>
          </cell>
          <cell r="P28">
            <v>13.7</v>
          </cell>
        </row>
        <row r="29">
          <cell r="C29" t="str">
            <v>7232.07</v>
          </cell>
          <cell r="D29">
            <v>1940</v>
          </cell>
          <cell r="E29">
            <v>160</v>
          </cell>
          <cell r="F29">
            <v>55</v>
          </cell>
          <cell r="G29">
            <v>10</v>
          </cell>
          <cell r="H29">
            <v>13.7</v>
          </cell>
          <cell r="J29" t="str">
            <v>Antena</v>
          </cell>
          <cell r="K29" t="str">
            <v>Prisma</v>
          </cell>
          <cell r="M29">
            <v>1</v>
          </cell>
          <cell r="O29">
            <v>0.32</v>
          </cell>
          <cell r="P29">
            <v>13.7</v>
          </cell>
        </row>
        <row r="30">
          <cell r="C30" t="str">
            <v>7233.04</v>
          </cell>
          <cell r="D30">
            <v>2580</v>
          </cell>
          <cell r="E30">
            <v>160</v>
          </cell>
          <cell r="F30">
            <v>55</v>
          </cell>
          <cell r="G30">
            <v>8.3000000000000007</v>
          </cell>
          <cell r="H30">
            <v>13.8</v>
          </cell>
          <cell r="J30" t="str">
            <v>Antena</v>
          </cell>
          <cell r="K30" t="str">
            <v>Prisma</v>
          </cell>
          <cell r="M30">
            <v>1</v>
          </cell>
          <cell r="O30">
            <v>0.42</v>
          </cell>
          <cell r="P30">
            <v>13.8</v>
          </cell>
        </row>
        <row r="31">
          <cell r="C31" t="str">
            <v>7233.06</v>
          </cell>
          <cell r="D31">
            <v>2580</v>
          </cell>
          <cell r="E31">
            <v>160</v>
          </cell>
          <cell r="F31">
            <v>55</v>
          </cell>
          <cell r="G31">
            <v>8.3000000000000007</v>
          </cell>
          <cell r="H31">
            <v>13.8</v>
          </cell>
          <cell r="J31" t="str">
            <v>Antena</v>
          </cell>
          <cell r="K31" t="str">
            <v>Prisma</v>
          </cell>
          <cell r="M31">
            <v>1</v>
          </cell>
          <cell r="O31">
            <v>0.42</v>
          </cell>
          <cell r="P31">
            <v>13.8</v>
          </cell>
        </row>
        <row r="32">
          <cell r="C32" t="str">
            <v>7233.08</v>
          </cell>
          <cell r="D32">
            <v>2580</v>
          </cell>
          <cell r="E32">
            <v>160</v>
          </cell>
          <cell r="F32">
            <v>55</v>
          </cell>
          <cell r="G32">
            <v>8.3000000000000007</v>
          </cell>
          <cell r="H32">
            <v>13.8</v>
          </cell>
          <cell r="J32" t="str">
            <v>Antena</v>
          </cell>
          <cell r="K32" t="str">
            <v>Prisma</v>
          </cell>
          <cell r="M32">
            <v>1</v>
          </cell>
          <cell r="O32">
            <v>0.42</v>
          </cell>
          <cell r="P32">
            <v>13.8</v>
          </cell>
        </row>
        <row r="33">
          <cell r="C33" t="str">
            <v>7255.03</v>
          </cell>
          <cell r="D33">
            <v>1940</v>
          </cell>
          <cell r="E33">
            <v>256</v>
          </cell>
          <cell r="F33">
            <v>50</v>
          </cell>
          <cell r="G33">
            <v>10.5</v>
          </cell>
          <cell r="H33">
            <v>14.2</v>
          </cell>
          <cell r="J33" t="str">
            <v>Antena</v>
          </cell>
          <cell r="K33" t="str">
            <v>Prisma</v>
          </cell>
          <cell r="M33">
            <v>1</v>
          </cell>
          <cell r="O33">
            <v>0.5</v>
          </cell>
          <cell r="P33">
            <v>14.2</v>
          </cell>
        </row>
        <row r="34">
          <cell r="C34" t="str">
            <v>7255.04</v>
          </cell>
          <cell r="D34">
            <v>1940</v>
          </cell>
          <cell r="E34">
            <v>256</v>
          </cell>
          <cell r="F34">
            <v>50</v>
          </cell>
          <cell r="G34">
            <v>10.5</v>
          </cell>
          <cell r="H34">
            <v>14.2</v>
          </cell>
          <cell r="J34" t="str">
            <v>Antena</v>
          </cell>
          <cell r="K34" t="str">
            <v>Prisma</v>
          </cell>
          <cell r="M34">
            <v>1</v>
          </cell>
          <cell r="O34">
            <v>0.5</v>
          </cell>
          <cell r="P34">
            <v>14.2</v>
          </cell>
        </row>
        <row r="35">
          <cell r="C35" t="str">
            <v>7185.03</v>
          </cell>
          <cell r="D35">
            <v>1001</v>
          </cell>
          <cell r="E35">
            <v>265</v>
          </cell>
          <cell r="F35">
            <v>44</v>
          </cell>
          <cell r="G35">
            <v>8.6</v>
          </cell>
          <cell r="J35" t="str">
            <v>Antena</v>
          </cell>
          <cell r="K35" t="str">
            <v>Prisma</v>
          </cell>
          <cell r="M35">
            <v>1</v>
          </cell>
          <cell r="O35">
            <v>0.27</v>
          </cell>
          <cell r="P35">
            <v>8.6</v>
          </cell>
        </row>
        <row r="36">
          <cell r="C36" t="str">
            <v>7185.08</v>
          </cell>
          <cell r="D36">
            <v>1001</v>
          </cell>
          <cell r="E36">
            <v>265</v>
          </cell>
          <cell r="F36">
            <v>44</v>
          </cell>
          <cell r="G36">
            <v>8.6</v>
          </cell>
          <cell r="J36" t="str">
            <v>Antena</v>
          </cell>
          <cell r="K36" t="str">
            <v>Prisma</v>
          </cell>
          <cell r="M36">
            <v>1</v>
          </cell>
          <cell r="O36">
            <v>0.27</v>
          </cell>
          <cell r="P36">
            <v>8.6</v>
          </cell>
        </row>
        <row r="37">
          <cell r="C37" t="str">
            <v>7221.14</v>
          </cell>
          <cell r="D37">
            <v>1900</v>
          </cell>
          <cell r="E37">
            <v>270</v>
          </cell>
          <cell r="F37">
            <v>72</v>
          </cell>
          <cell r="G37">
            <v>13.6</v>
          </cell>
          <cell r="J37" t="str">
            <v>Antena</v>
          </cell>
          <cell r="K37" t="str">
            <v>Prisma</v>
          </cell>
          <cell r="M37">
            <v>1</v>
          </cell>
          <cell r="O37">
            <v>0.52</v>
          </cell>
          <cell r="P37">
            <v>13.6</v>
          </cell>
        </row>
        <row r="38">
          <cell r="C38" t="str">
            <v>7221.15</v>
          </cell>
          <cell r="D38">
            <v>1900</v>
          </cell>
          <cell r="E38">
            <v>270</v>
          </cell>
          <cell r="F38">
            <v>72</v>
          </cell>
          <cell r="G38">
            <v>13.6</v>
          </cell>
          <cell r="J38" t="str">
            <v>Antena</v>
          </cell>
          <cell r="K38" t="str">
            <v>Prisma</v>
          </cell>
          <cell r="M38">
            <v>1</v>
          </cell>
          <cell r="O38">
            <v>0.52</v>
          </cell>
          <cell r="P38">
            <v>13.6</v>
          </cell>
        </row>
        <row r="39">
          <cell r="C39" t="str">
            <v>7182.15</v>
          </cell>
          <cell r="D39">
            <v>1300</v>
          </cell>
          <cell r="E39">
            <v>136</v>
          </cell>
          <cell r="F39">
            <v>50</v>
          </cell>
          <cell r="G39">
            <v>4.4000000000000004</v>
          </cell>
          <cell r="J39" t="str">
            <v>Antena</v>
          </cell>
          <cell r="K39" t="str">
            <v>Prisma</v>
          </cell>
          <cell r="M39">
            <v>1</v>
          </cell>
          <cell r="O39">
            <v>0.17680000000000001</v>
          </cell>
          <cell r="P39">
            <v>4.4000000000000004</v>
          </cell>
        </row>
        <row r="40">
          <cell r="C40" t="str">
            <v>7182.40</v>
          </cell>
          <cell r="D40">
            <v>1304</v>
          </cell>
          <cell r="E40">
            <v>127</v>
          </cell>
          <cell r="F40">
            <v>79</v>
          </cell>
          <cell r="G40">
            <v>8.6999999999999993</v>
          </cell>
          <cell r="J40" t="str">
            <v>Antena</v>
          </cell>
          <cell r="K40" t="str">
            <v>Prisma</v>
          </cell>
          <cell r="M40">
            <v>1</v>
          </cell>
          <cell r="O40">
            <v>0.17</v>
          </cell>
          <cell r="P40">
            <v>8.6999999999999993</v>
          </cell>
        </row>
        <row r="41">
          <cell r="C41" t="str">
            <v>7182.42</v>
          </cell>
          <cell r="D41">
            <v>1304</v>
          </cell>
          <cell r="E41">
            <v>127</v>
          </cell>
          <cell r="F41">
            <v>79</v>
          </cell>
          <cell r="G41">
            <v>8.6999999999999993</v>
          </cell>
          <cell r="J41" t="str">
            <v>Antena</v>
          </cell>
          <cell r="K41" t="str">
            <v>Prisma</v>
          </cell>
          <cell r="M41">
            <v>1</v>
          </cell>
          <cell r="O41">
            <v>0.17</v>
          </cell>
          <cell r="P41">
            <v>8.6999999999999993</v>
          </cell>
        </row>
        <row r="42">
          <cell r="C42" t="str">
            <v>7182.44</v>
          </cell>
          <cell r="D42">
            <v>1304</v>
          </cell>
          <cell r="E42">
            <v>127</v>
          </cell>
          <cell r="F42">
            <v>79</v>
          </cell>
          <cell r="G42">
            <v>8.6999999999999993</v>
          </cell>
          <cell r="J42" t="str">
            <v>Antena</v>
          </cell>
          <cell r="K42" t="str">
            <v>Prisma</v>
          </cell>
          <cell r="M42">
            <v>1</v>
          </cell>
          <cell r="O42">
            <v>0.17</v>
          </cell>
          <cell r="P42">
            <v>8.6999999999999993</v>
          </cell>
        </row>
        <row r="43">
          <cell r="C43" t="str">
            <v>7182.46</v>
          </cell>
          <cell r="D43">
            <v>1304</v>
          </cell>
          <cell r="E43">
            <v>127</v>
          </cell>
          <cell r="F43">
            <v>79</v>
          </cell>
          <cell r="G43">
            <v>8.6999999999999993</v>
          </cell>
          <cell r="J43" t="str">
            <v>Antena</v>
          </cell>
          <cell r="K43" t="str">
            <v>Prisma</v>
          </cell>
          <cell r="M43">
            <v>1</v>
          </cell>
          <cell r="O43">
            <v>0.17</v>
          </cell>
          <cell r="P43">
            <v>8.6999999999999993</v>
          </cell>
        </row>
        <row r="44">
          <cell r="C44" t="str">
            <v>7182.50</v>
          </cell>
          <cell r="D44">
            <v>1304</v>
          </cell>
          <cell r="E44">
            <v>127</v>
          </cell>
          <cell r="F44">
            <v>79</v>
          </cell>
          <cell r="G44">
            <v>8.6999999999999993</v>
          </cell>
          <cell r="J44" t="str">
            <v>Antena</v>
          </cell>
          <cell r="K44" t="str">
            <v>Prisma</v>
          </cell>
          <cell r="M44">
            <v>1</v>
          </cell>
          <cell r="O44">
            <v>0.17</v>
          </cell>
          <cell r="P44">
            <v>8.6999999999999993</v>
          </cell>
        </row>
        <row r="45">
          <cell r="C45" t="str">
            <v>7182.60</v>
          </cell>
          <cell r="D45">
            <v>1304</v>
          </cell>
          <cell r="E45">
            <v>127</v>
          </cell>
          <cell r="F45">
            <v>79</v>
          </cell>
          <cell r="G45">
            <v>8.6999999999999993</v>
          </cell>
          <cell r="J45" t="str">
            <v>Antena</v>
          </cell>
          <cell r="K45" t="str">
            <v>Prisma</v>
          </cell>
          <cell r="M45">
            <v>1</v>
          </cell>
          <cell r="O45">
            <v>0.17</v>
          </cell>
          <cell r="P45">
            <v>8.6999999999999993</v>
          </cell>
        </row>
        <row r="46">
          <cell r="C46" t="str">
            <v>7183.40</v>
          </cell>
          <cell r="D46">
            <v>1001</v>
          </cell>
          <cell r="E46">
            <v>127</v>
          </cell>
          <cell r="F46">
            <v>79</v>
          </cell>
          <cell r="G46">
            <v>7.8</v>
          </cell>
          <cell r="J46" t="str">
            <v>Antena</v>
          </cell>
          <cell r="K46" t="str">
            <v>Prisma</v>
          </cell>
          <cell r="M46">
            <v>1</v>
          </cell>
          <cell r="O46">
            <v>0.13</v>
          </cell>
          <cell r="P46">
            <v>7.8</v>
          </cell>
        </row>
        <row r="47">
          <cell r="C47" t="str">
            <v>7183.42</v>
          </cell>
          <cell r="D47">
            <v>1001</v>
          </cell>
          <cell r="E47">
            <v>127</v>
          </cell>
          <cell r="F47">
            <v>79</v>
          </cell>
          <cell r="G47">
            <v>7.8</v>
          </cell>
          <cell r="J47" t="str">
            <v>Antena</v>
          </cell>
          <cell r="K47" t="str">
            <v>Prisma</v>
          </cell>
          <cell r="M47">
            <v>1</v>
          </cell>
          <cell r="O47">
            <v>0.13</v>
          </cell>
          <cell r="P47">
            <v>7.8</v>
          </cell>
        </row>
        <row r="48">
          <cell r="C48" t="str">
            <v>7194.40</v>
          </cell>
          <cell r="D48">
            <v>661</v>
          </cell>
          <cell r="E48">
            <v>127</v>
          </cell>
          <cell r="F48">
            <v>79</v>
          </cell>
          <cell r="G48">
            <v>6.6</v>
          </cell>
          <cell r="J48" t="str">
            <v>Antena</v>
          </cell>
          <cell r="K48" t="str">
            <v>Prisma</v>
          </cell>
          <cell r="M48">
            <v>1</v>
          </cell>
          <cell r="O48">
            <v>0.09</v>
          </cell>
          <cell r="P48">
            <v>6.6</v>
          </cell>
        </row>
        <row r="49">
          <cell r="C49" t="str">
            <v>7194.44</v>
          </cell>
          <cell r="D49">
            <v>661</v>
          </cell>
          <cell r="E49">
            <v>127</v>
          </cell>
          <cell r="F49">
            <v>79</v>
          </cell>
          <cell r="G49">
            <v>6.6</v>
          </cell>
          <cell r="J49" t="str">
            <v>Antena</v>
          </cell>
          <cell r="K49" t="str">
            <v>Prisma</v>
          </cell>
          <cell r="M49">
            <v>1</v>
          </cell>
          <cell r="O49">
            <v>0.09</v>
          </cell>
          <cell r="P49">
            <v>6.6</v>
          </cell>
        </row>
        <row r="50">
          <cell r="C50" t="str">
            <v>7195.03</v>
          </cell>
          <cell r="D50">
            <v>660</v>
          </cell>
          <cell r="E50">
            <v>136</v>
          </cell>
          <cell r="F50">
            <v>50</v>
          </cell>
          <cell r="H50">
            <v>2.6</v>
          </cell>
          <cell r="J50" t="str">
            <v>Antena</v>
          </cell>
          <cell r="K50" t="str">
            <v>Prisma</v>
          </cell>
          <cell r="M50">
            <v>1</v>
          </cell>
          <cell r="O50">
            <v>0.09</v>
          </cell>
          <cell r="P50">
            <v>2.6</v>
          </cell>
        </row>
        <row r="51">
          <cell r="C51" t="str">
            <v>7220.08</v>
          </cell>
          <cell r="D51">
            <v>1900</v>
          </cell>
          <cell r="E51">
            <v>136</v>
          </cell>
          <cell r="F51">
            <v>50</v>
          </cell>
          <cell r="H51">
            <v>5.8</v>
          </cell>
          <cell r="J51" t="str">
            <v>Antena</v>
          </cell>
          <cell r="K51" t="str">
            <v>Prisma</v>
          </cell>
          <cell r="M51">
            <v>1</v>
          </cell>
          <cell r="O51">
            <v>0.27</v>
          </cell>
          <cell r="P51">
            <v>5.8</v>
          </cell>
        </row>
        <row r="52">
          <cell r="C52" t="str">
            <v>7220.14</v>
          </cell>
          <cell r="D52">
            <v>1900</v>
          </cell>
          <cell r="E52">
            <v>140</v>
          </cell>
          <cell r="F52">
            <v>50</v>
          </cell>
          <cell r="H52">
            <v>5.8</v>
          </cell>
          <cell r="J52" t="str">
            <v>Antena</v>
          </cell>
          <cell r="K52" t="str">
            <v>Prisma</v>
          </cell>
          <cell r="M52">
            <v>1</v>
          </cell>
          <cell r="O52">
            <v>0.27</v>
          </cell>
          <cell r="P52">
            <v>5.8</v>
          </cell>
        </row>
        <row r="53">
          <cell r="C53" t="str">
            <v>7220.40</v>
          </cell>
          <cell r="D53">
            <v>1839</v>
          </cell>
          <cell r="E53">
            <v>127</v>
          </cell>
          <cell r="F53">
            <v>84</v>
          </cell>
          <cell r="G53">
            <v>11</v>
          </cell>
          <cell r="J53" t="str">
            <v>Antena</v>
          </cell>
          <cell r="K53" t="str">
            <v>Prisma</v>
          </cell>
          <cell r="M53">
            <v>1</v>
          </cell>
          <cell r="O53">
            <v>0.24000000000000002</v>
          </cell>
          <cell r="P53">
            <v>11</v>
          </cell>
        </row>
        <row r="54">
          <cell r="C54" t="str">
            <v>7220.42</v>
          </cell>
          <cell r="D54">
            <v>1839</v>
          </cell>
          <cell r="E54">
            <v>127</v>
          </cell>
          <cell r="F54">
            <v>84</v>
          </cell>
          <cell r="G54">
            <v>11</v>
          </cell>
          <cell r="J54" t="str">
            <v>Antena</v>
          </cell>
          <cell r="K54" t="str">
            <v>Prisma</v>
          </cell>
          <cell r="M54">
            <v>1</v>
          </cell>
          <cell r="O54">
            <v>0.24000000000000002</v>
          </cell>
          <cell r="P54">
            <v>11</v>
          </cell>
        </row>
        <row r="55">
          <cell r="C55" t="str">
            <v>7184.40</v>
          </cell>
          <cell r="D55">
            <v>1301</v>
          </cell>
          <cell r="E55">
            <v>127</v>
          </cell>
          <cell r="F55">
            <v>79</v>
          </cell>
          <cell r="G55">
            <v>8.6999999999999993</v>
          </cell>
          <cell r="J55" t="str">
            <v>Antena</v>
          </cell>
          <cell r="K55" t="str">
            <v>Prisma</v>
          </cell>
          <cell r="M55">
            <v>1</v>
          </cell>
          <cell r="O55">
            <v>0.17</v>
          </cell>
          <cell r="P55">
            <v>8.6999999999999993</v>
          </cell>
        </row>
        <row r="56">
          <cell r="C56" t="str">
            <v>7184.42</v>
          </cell>
          <cell r="D56">
            <v>1301</v>
          </cell>
          <cell r="E56">
            <v>127</v>
          </cell>
          <cell r="F56">
            <v>79</v>
          </cell>
          <cell r="G56">
            <v>8.6999999999999993</v>
          </cell>
          <cell r="J56" t="str">
            <v>Antena</v>
          </cell>
          <cell r="K56" t="str">
            <v>Prisma</v>
          </cell>
          <cell r="M56">
            <v>1</v>
          </cell>
          <cell r="O56">
            <v>0.17</v>
          </cell>
          <cell r="P56">
            <v>8.6999999999999993</v>
          </cell>
        </row>
        <row r="57">
          <cell r="C57" t="str">
            <v>7184.44</v>
          </cell>
          <cell r="D57">
            <v>1301</v>
          </cell>
          <cell r="E57">
            <v>127</v>
          </cell>
          <cell r="F57">
            <v>79</v>
          </cell>
          <cell r="G57">
            <v>8.6999999999999993</v>
          </cell>
          <cell r="J57" t="str">
            <v>Antena</v>
          </cell>
          <cell r="K57" t="str">
            <v>Prisma</v>
          </cell>
          <cell r="M57">
            <v>1</v>
          </cell>
          <cell r="O57">
            <v>0.17</v>
          </cell>
          <cell r="P57">
            <v>8.6999999999999993</v>
          </cell>
        </row>
        <row r="58">
          <cell r="C58" t="str">
            <v>7184.46</v>
          </cell>
          <cell r="D58">
            <v>1301</v>
          </cell>
          <cell r="E58">
            <v>127</v>
          </cell>
          <cell r="F58">
            <v>79</v>
          </cell>
          <cell r="G58">
            <v>8.6999999999999993</v>
          </cell>
          <cell r="J58" t="str">
            <v>Antena</v>
          </cell>
          <cell r="K58" t="str">
            <v>Prisma</v>
          </cell>
          <cell r="M58">
            <v>1</v>
          </cell>
          <cell r="O58">
            <v>0.17</v>
          </cell>
          <cell r="P58">
            <v>8.6999999999999993</v>
          </cell>
        </row>
        <row r="59">
          <cell r="C59" t="str">
            <v>7198.40</v>
          </cell>
          <cell r="D59">
            <v>1001</v>
          </cell>
          <cell r="E59">
            <v>127</v>
          </cell>
          <cell r="F59">
            <v>79</v>
          </cell>
          <cell r="G59">
            <v>7.8</v>
          </cell>
          <cell r="J59" t="str">
            <v>Antena</v>
          </cell>
          <cell r="K59" t="str">
            <v>Prisma</v>
          </cell>
          <cell r="M59">
            <v>1</v>
          </cell>
          <cell r="O59">
            <v>0.13</v>
          </cell>
          <cell r="P59">
            <v>7.8</v>
          </cell>
        </row>
        <row r="60">
          <cell r="C60" t="str">
            <v>7198.42</v>
          </cell>
          <cell r="D60">
            <v>1001</v>
          </cell>
          <cell r="E60">
            <v>127</v>
          </cell>
          <cell r="F60">
            <v>79</v>
          </cell>
          <cell r="G60">
            <v>7.8</v>
          </cell>
          <cell r="J60" t="str">
            <v>Antena</v>
          </cell>
          <cell r="K60" t="str">
            <v>Prisma</v>
          </cell>
          <cell r="M60">
            <v>1</v>
          </cell>
          <cell r="O60">
            <v>0.13</v>
          </cell>
          <cell r="P60">
            <v>7.8</v>
          </cell>
        </row>
        <row r="61">
          <cell r="C61" t="str">
            <v>7199.40</v>
          </cell>
          <cell r="D61">
            <v>2601</v>
          </cell>
          <cell r="E61">
            <v>127</v>
          </cell>
          <cell r="F61">
            <v>79</v>
          </cell>
          <cell r="G61">
            <v>11.6</v>
          </cell>
          <cell r="J61" t="str">
            <v>Antena</v>
          </cell>
          <cell r="K61" t="str">
            <v>Prisma</v>
          </cell>
          <cell r="M61">
            <v>1</v>
          </cell>
          <cell r="O61">
            <v>0.34</v>
          </cell>
          <cell r="P61">
            <v>11.6</v>
          </cell>
        </row>
        <row r="62">
          <cell r="C62" t="str">
            <v>7199.42</v>
          </cell>
          <cell r="D62">
            <v>2601</v>
          </cell>
          <cell r="E62">
            <v>127</v>
          </cell>
          <cell r="F62">
            <v>79</v>
          </cell>
          <cell r="G62">
            <v>11.6</v>
          </cell>
          <cell r="J62" t="str">
            <v>Antena</v>
          </cell>
          <cell r="K62" t="str">
            <v>Prisma</v>
          </cell>
          <cell r="M62">
            <v>1</v>
          </cell>
          <cell r="O62">
            <v>0.34</v>
          </cell>
          <cell r="P62">
            <v>11.6</v>
          </cell>
        </row>
        <row r="63">
          <cell r="C63" t="str">
            <v>7200.40</v>
          </cell>
          <cell r="D63">
            <v>1839</v>
          </cell>
          <cell r="E63">
            <v>127</v>
          </cell>
          <cell r="F63">
            <v>79</v>
          </cell>
          <cell r="G63">
            <v>10.799999999999999</v>
          </cell>
          <cell r="J63" t="str">
            <v>Antena</v>
          </cell>
          <cell r="K63" t="str">
            <v>Prisma</v>
          </cell>
          <cell r="M63">
            <v>1</v>
          </cell>
          <cell r="O63">
            <v>0.24000000000000002</v>
          </cell>
          <cell r="P63">
            <v>10.8</v>
          </cell>
        </row>
        <row r="64">
          <cell r="C64" t="str">
            <v>7200.42</v>
          </cell>
          <cell r="D64">
            <v>1839</v>
          </cell>
          <cell r="E64">
            <v>127</v>
          </cell>
          <cell r="F64">
            <v>79</v>
          </cell>
          <cell r="G64">
            <v>10.799999999999999</v>
          </cell>
          <cell r="J64" t="str">
            <v>Antena</v>
          </cell>
          <cell r="K64" t="str">
            <v>Prisma</v>
          </cell>
          <cell r="M64">
            <v>1</v>
          </cell>
          <cell r="O64">
            <v>0.24000000000000002</v>
          </cell>
          <cell r="P64">
            <v>10.8</v>
          </cell>
        </row>
        <row r="65">
          <cell r="C65" t="str">
            <v>7200.43</v>
          </cell>
          <cell r="D65">
            <v>1839</v>
          </cell>
          <cell r="E65">
            <v>127</v>
          </cell>
          <cell r="F65">
            <v>79</v>
          </cell>
          <cell r="G65">
            <v>10.799999999999999</v>
          </cell>
          <cell r="J65" t="str">
            <v>Antena</v>
          </cell>
          <cell r="K65" t="str">
            <v>Prisma</v>
          </cell>
          <cell r="M65">
            <v>1</v>
          </cell>
          <cell r="O65">
            <v>0.24000000000000002</v>
          </cell>
          <cell r="P65">
            <v>10.8</v>
          </cell>
        </row>
        <row r="66">
          <cell r="C66" t="str">
            <v>7200.44</v>
          </cell>
          <cell r="D66">
            <v>1839</v>
          </cell>
          <cell r="E66">
            <v>127</v>
          </cell>
          <cell r="F66">
            <v>79</v>
          </cell>
          <cell r="G66">
            <v>10.799999999999999</v>
          </cell>
          <cell r="J66" t="str">
            <v>Antena</v>
          </cell>
          <cell r="K66" t="str">
            <v>Prisma</v>
          </cell>
          <cell r="M66">
            <v>1</v>
          </cell>
          <cell r="O66">
            <v>0.24000000000000002</v>
          </cell>
          <cell r="P66">
            <v>10.8</v>
          </cell>
        </row>
        <row r="67">
          <cell r="C67" t="str">
            <v>7200.45</v>
          </cell>
          <cell r="D67">
            <v>1839</v>
          </cell>
          <cell r="E67">
            <v>127</v>
          </cell>
          <cell r="F67">
            <v>79</v>
          </cell>
          <cell r="G67">
            <v>10.799999999999999</v>
          </cell>
          <cell r="J67" t="str">
            <v>Antena</v>
          </cell>
          <cell r="K67" t="str">
            <v>Prisma</v>
          </cell>
          <cell r="M67">
            <v>1</v>
          </cell>
          <cell r="O67">
            <v>0.24000000000000002</v>
          </cell>
          <cell r="P67">
            <v>10.8</v>
          </cell>
        </row>
        <row r="68">
          <cell r="C68" t="str">
            <v>7200.46</v>
          </cell>
          <cell r="D68">
            <v>1839</v>
          </cell>
          <cell r="E68">
            <v>127</v>
          </cell>
          <cell r="F68">
            <v>79</v>
          </cell>
          <cell r="G68">
            <v>10.799999999999999</v>
          </cell>
          <cell r="J68" t="str">
            <v>Antena</v>
          </cell>
          <cell r="K68" t="str">
            <v>Prisma</v>
          </cell>
          <cell r="M68">
            <v>1</v>
          </cell>
          <cell r="O68">
            <v>0.24000000000000002</v>
          </cell>
          <cell r="P68">
            <v>10.8</v>
          </cell>
        </row>
        <row r="69">
          <cell r="C69" t="str">
            <v>7208.40</v>
          </cell>
          <cell r="D69">
            <v>1301</v>
          </cell>
          <cell r="E69">
            <v>127</v>
          </cell>
          <cell r="F69">
            <v>79</v>
          </cell>
          <cell r="G69">
            <v>8.6999999999999993</v>
          </cell>
          <cell r="J69" t="str">
            <v>Antena</v>
          </cell>
          <cell r="K69" t="str">
            <v>Prisma</v>
          </cell>
          <cell r="M69">
            <v>1</v>
          </cell>
          <cell r="O69">
            <v>0.17</v>
          </cell>
          <cell r="P69">
            <v>8.6999999999999993</v>
          </cell>
        </row>
        <row r="70">
          <cell r="C70" t="str">
            <v>7208.42</v>
          </cell>
          <cell r="D70">
            <v>1301</v>
          </cell>
          <cell r="E70">
            <v>127</v>
          </cell>
          <cell r="F70">
            <v>79</v>
          </cell>
          <cell r="G70">
            <v>8.6999999999999993</v>
          </cell>
          <cell r="J70" t="str">
            <v>Antena</v>
          </cell>
          <cell r="K70" t="str">
            <v>Prisma</v>
          </cell>
          <cell r="M70">
            <v>1</v>
          </cell>
          <cell r="O70">
            <v>0.17</v>
          </cell>
          <cell r="P70">
            <v>8.6999999999999993</v>
          </cell>
        </row>
        <row r="71">
          <cell r="C71" t="str">
            <v>7735.00</v>
          </cell>
          <cell r="D71">
            <v>709</v>
          </cell>
          <cell r="E71">
            <v>168</v>
          </cell>
          <cell r="F71">
            <v>89</v>
          </cell>
          <cell r="G71">
            <v>8.1999999999999993</v>
          </cell>
          <cell r="J71" t="str">
            <v>Antena</v>
          </cell>
          <cell r="K71" t="str">
            <v>Prisma</v>
          </cell>
          <cell r="M71">
            <v>1</v>
          </cell>
          <cell r="O71">
            <v>0.12</v>
          </cell>
          <cell r="P71">
            <v>8.1999999999999993</v>
          </cell>
        </row>
        <row r="72">
          <cell r="C72" t="str">
            <v>7740.00</v>
          </cell>
          <cell r="D72">
            <v>1309</v>
          </cell>
          <cell r="E72">
            <v>168</v>
          </cell>
          <cell r="F72">
            <v>89</v>
          </cell>
          <cell r="G72">
            <v>11.1</v>
          </cell>
          <cell r="J72" t="str">
            <v>Antena</v>
          </cell>
          <cell r="K72" t="str">
            <v>Prisma</v>
          </cell>
          <cell r="M72">
            <v>1</v>
          </cell>
          <cell r="O72">
            <v>0.22</v>
          </cell>
          <cell r="P72">
            <v>11.1</v>
          </cell>
        </row>
        <row r="73">
          <cell r="C73" t="str">
            <v>7745.00</v>
          </cell>
          <cell r="D73">
            <v>1933</v>
          </cell>
          <cell r="E73">
            <v>168</v>
          </cell>
          <cell r="F73">
            <v>89</v>
          </cell>
          <cell r="G73">
            <v>14</v>
          </cell>
          <cell r="J73" t="str">
            <v>Antena</v>
          </cell>
          <cell r="K73" t="str">
            <v>Prisma</v>
          </cell>
          <cell r="M73">
            <v>1</v>
          </cell>
          <cell r="O73">
            <v>0.33</v>
          </cell>
          <cell r="P73">
            <v>14</v>
          </cell>
        </row>
        <row r="74">
          <cell r="C74" t="str">
            <v>7250.01</v>
          </cell>
          <cell r="H74">
            <v>7</v>
          </cell>
          <cell r="J74" t="str">
            <v>Antena</v>
          </cell>
          <cell r="K74" t="str">
            <v>Prisma</v>
          </cell>
          <cell r="M74">
            <v>1</v>
          </cell>
          <cell r="O74">
            <v>0.25</v>
          </cell>
          <cell r="P74">
            <v>7</v>
          </cell>
        </row>
        <row r="75">
          <cell r="C75" t="str">
            <v>7250.02</v>
          </cell>
          <cell r="D75">
            <v>1558</v>
          </cell>
          <cell r="E75">
            <v>161</v>
          </cell>
          <cell r="F75">
            <v>56</v>
          </cell>
          <cell r="G75">
            <v>10.6</v>
          </cell>
          <cell r="J75" t="str">
            <v>Antena</v>
          </cell>
          <cell r="K75" t="str">
            <v>Prisma</v>
          </cell>
          <cell r="M75">
            <v>1</v>
          </cell>
          <cell r="O75">
            <v>0.26</v>
          </cell>
          <cell r="P75">
            <v>10.6</v>
          </cell>
        </row>
        <row r="76">
          <cell r="C76" t="str">
            <v>7250.03</v>
          </cell>
          <cell r="D76">
            <v>1558</v>
          </cell>
          <cell r="E76">
            <v>161</v>
          </cell>
          <cell r="F76">
            <v>56</v>
          </cell>
          <cell r="G76">
            <v>10.6</v>
          </cell>
          <cell r="J76" t="str">
            <v>Antena</v>
          </cell>
          <cell r="K76" t="str">
            <v>Prisma</v>
          </cell>
          <cell r="M76">
            <v>1</v>
          </cell>
          <cell r="O76">
            <v>0.26</v>
          </cell>
          <cell r="P76">
            <v>10.6</v>
          </cell>
        </row>
        <row r="77">
          <cell r="C77" t="str">
            <v>7250.04</v>
          </cell>
          <cell r="D77">
            <v>1558</v>
          </cell>
          <cell r="E77">
            <v>161</v>
          </cell>
          <cell r="F77">
            <v>56</v>
          </cell>
          <cell r="G77">
            <v>10.6</v>
          </cell>
          <cell r="J77" t="str">
            <v>Antena</v>
          </cell>
          <cell r="K77" t="str">
            <v>Prisma</v>
          </cell>
          <cell r="M77">
            <v>1</v>
          </cell>
          <cell r="O77">
            <v>0.26</v>
          </cell>
          <cell r="P77">
            <v>10.6</v>
          </cell>
        </row>
        <row r="78">
          <cell r="C78" t="str">
            <v>7250.05</v>
          </cell>
          <cell r="D78">
            <v>1558</v>
          </cell>
          <cell r="E78">
            <v>161</v>
          </cell>
          <cell r="F78">
            <v>56</v>
          </cell>
          <cell r="G78">
            <v>10.6</v>
          </cell>
          <cell r="J78" t="str">
            <v>Antena</v>
          </cell>
          <cell r="K78" t="str">
            <v>Prisma</v>
          </cell>
          <cell r="M78">
            <v>1</v>
          </cell>
          <cell r="O78">
            <v>0.26</v>
          </cell>
          <cell r="P78">
            <v>10.6</v>
          </cell>
        </row>
        <row r="79">
          <cell r="C79" t="str">
            <v>7691.00</v>
          </cell>
          <cell r="D79">
            <v>1296</v>
          </cell>
          <cell r="E79">
            <v>168</v>
          </cell>
          <cell r="F79">
            <v>59</v>
          </cell>
          <cell r="G79">
            <v>7.8999999999999995</v>
          </cell>
          <cell r="J79" t="str">
            <v>Antena</v>
          </cell>
          <cell r="K79" t="str">
            <v>Prisma</v>
          </cell>
          <cell r="M79">
            <v>1</v>
          </cell>
          <cell r="O79">
            <v>0.22</v>
          </cell>
          <cell r="P79">
            <v>7.9</v>
          </cell>
        </row>
        <row r="80">
          <cell r="C80" t="str">
            <v>7301.02</v>
          </cell>
          <cell r="D80">
            <v>651</v>
          </cell>
          <cell r="E80">
            <v>127</v>
          </cell>
          <cell r="F80">
            <v>82</v>
          </cell>
          <cell r="G80">
            <v>6.6</v>
          </cell>
          <cell r="J80" t="str">
            <v>Antena</v>
          </cell>
          <cell r="K80" t="str">
            <v>Prisma</v>
          </cell>
          <cell r="M80">
            <v>1</v>
          </cell>
          <cell r="O80">
            <v>0.09</v>
          </cell>
          <cell r="P80">
            <v>6.6</v>
          </cell>
        </row>
        <row r="81">
          <cell r="C81" t="str">
            <v>7251.01</v>
          </cell>
          <cell r="D81">
            <v>1900</v>
          </cell>
          <cell r="E81">
            <v>127</v>
          </cell>
          <cell r="F81">
            <v>82</v>
          </cell>
          <cell r="G81">
            <v>11.6</v>
          </cell>
          <cell r="J81" t="str">
            <v>Antena</v>
          </cell>
          <cell r="K81" t="str">
            <v>Prisma</v>
          </cell>
          <cell r="M81">
            <v>1</v>
          </cell>
          <cell r="O81">
            <v>0.25</v>
          </cell>
          <cell r="P81">
            <v>11.6</v>
          </cell>
        </row>
        <row r="82">
          <cell r="C82" t="str">
            <v>7251.02</v>
          </cell>
          <cell r="D82">
            <v>1900</v>
          </cell>
          <cell r="E82">
            <v>127</v>
          </cell>
          <cell r="F82">
            <v>82</v>
          </cell>
          <cell r="G82">
            <v>11.6</v>
          </cell>
          <cell r="J82" t="str">
            <v>Antena</v>
          </cell>
          <cell r="K82" t="str">
            <v>Prisma</v>
          </cell>
          <cell r="M82">
            <v>1</v>
          </cell>
          <cell r="O82">
            <v>0.25</v>
          </cell>
          <cell r="P82">
            <v>11.6</v>
          </cell>
        </row>
        <row r="83">
          <cell r="C83" t="str">
            <v>7262.01</v>
          </cell>
          <cell r="D83">
            <v>1301</v>
          </cell>
          <cell r="E83">
            <v>127</v>
          </cell>
          <cell r="F83">
            <v>82</v>
          </cell>
          <cell r="G83">
            <v>8.5</v>
          </cell>
          <cell r="J83" t="str">
            <v>Antena</v>
          </cell>
          <cell r="K83" t="str">
            <v>Prisma</v>
          </cell>
          <cell r="M83">
            <v>1</v>
          </cell>
          <cell r="O83">
            <v>0.17</v>
          </cell>
          <cell r="P83">
            <v>8.5</v>
          </cell>
        </row>
        <row r="84">
          <cell r="C84" t="str">
            <v>7262.02</v>
          </cell>
          <cell r="D84">
            <v>1301</v>
          </cell>
          <cell r="E84">
            <v>127</v>
          </cell>
          <cell r="F84">
            <v>82</v>
          </cell>
          <cell r="G84">
            <v>8.5</v>
          </cell>
          <cell r="J84" t="str">
            <v>Antena</v>
          </cell>
          <cell r="K84" t="str">
            <v>Prisma</v>
          </cell>
          <cell r="M84">
            <v>1</v>
          </cell>
          <cell r="O84">
            <v>0.17</v>
          </cell>
          <cell r="P84">
            <v>8.5</v>
          </cell>
        </row>
        <row r="85">
          <cell r="C85" t="str">
            <v>7262.03</v>
          </cell>
          <cell r="D85">
            <v>1301</v>
          </cell>
          <cell r="E85">
            <v>127</v>
          </cell>
          <cell r="F85">
            <v>82</v>
          </cell>
          <cell r="G85">
            <v>8.5</v>
          </cell>
          <cell r="J85" t="str">
            <v>Antena</v>
          </cell>
          <cell r="K85" t="str">
            <v>Prisma</v>
          </cell>
          <cell r="M85">
            <v>1</v>
          </cell>
          <cell r="O85">
            <v>0.17</v>
          </cell>
          <cell r="P85">
            <v>8.5</v>
          </cell>
        </row>
        <row r="86">
          <cell r="C86" t="str">
            <v>7390.00</v>
          </cell>
          <cell r="D86">
            <v>729</v>
          </cell>
          <cell r="E86">
            <v>280</v>
          </cell>
          <cell r="F86">
            <v>125</v>
          </cell>
          <cell r="G86">
            <v>7.6</v>
          </cell>
          <cell r="J86" t="str">
            <v>Antena</v>
          </cell>
          <cell r="K86" t="str">
            <v>Prisma</v>
          </cell>
          <cell r="M86">
            <v>1</v>
          </cell>
          <cell r="O86">
            <v>0.21000000000000002</v>
          </cell>
          <cell r="P86">
            <v>7.6</v>
          </cell>
        </row>
        <row r="87">
          <cell r="C87" t="str">
            <v>7391.00</v>
          </cell>
          <cell r="D87">
            <v>1347</v>
          </cell>
          <cell r="E87">
            <v>280</v>
          </cell>
          <cell r="F87">
            <v>125</v>
          </cell>
          <cell r="G87">
            <v>12.1</v>
          </cell>
          <cell r="J87" t="str">
            <v>Antena</v>
          </cell>
          <cell r="K87" t="str">
            <v>Prisma</v>
          </cell>
          <cell r="M87">
            <v>1</v>
          </cell>
          <cell r="O87">
            <v>0.38</v>
          </cell>
          <cell r="P87">
            <v>12.1</v>
          </cell>
        </row>
        <row r="88">
          <cell r="C88" t="str">
            <v>7391.06</v>
          </cell>
          <cell r="D88">
            <v>1347</v>
          </cell>
          <cell r="E88">
            <v>280</v>
          </cell>
          <cell r="F88">
            <v>125</v>
          </cell>
          <cell r="G88">
            <v>12.1</v>
          </cell>
          <cell r="J88" t="str">
            <v>Antena</v>
          </cell>
          <cell r="K88" t="str">
            <v>Prisma</v>
          </cell>
          <cell r="M88">
            <v>1</v>
          </cell>
          <cell r="O88">
            <v>0.38</v>
          </cell>
          <cell r="P88">
            <v>12.1</v>
          </cell>
        </row>
        <row r="89">
          <cell r="C89" t="str">
            <v>7392.00</v>
          </cell>
          <cell r="D89">
            <v>1989</v>
          </cell>
          <cell r="E89">
            <v>280</v>
          </cell>
          <cell r="F89">
            <v>125</v>
          </cell>
          <cell r="G89">
            <v>13.6</v>
          </cell>
          <cell r="J89" t="str">
            <v>Antena</v>
          </cell>
          <cell r="K89" t="str">
            <v>Prisma</v>
          </cell>
          <cell r="M89">
            <v>1</v>
          </cell>
          <cell r="O89">
            <v>0.56000000000000005</v>
          </cell>
          <cell r="P89">
            <v>13.6</v>
          </cell>
        </row>
        <row r="90">
          <cell r="C90" t="str">
            <v>7392.06</v>
          </cell>
          <cell r="D90">
            <v>1989</v>
          </cell>
          <cell r="E90">
            <v>280</v>
          </cell>
          <cell r="F90">
            <v>125</v>
          </cell>
          <cell r="G90">
            <v>13.6</v>
          </cell>
          <cell r="J90" t="str">
            <v>Antena</v>
          </cell>
          <cell r="K90" t="str">
            <v>Prisma</v>
          </cell>
          <cell r="M90">
            <v>1</v>
          </cell>
          <cell r="O90">
            <v>0.56000000000000005</v>
          </cell>
          <cell r="P90">
            <v>13.6</v>
          </cell>
        </row>
        <row r="91">
          <cell r="C91" t="str">
            <v>7814.00</v>
          </cell>
          <cell r="D91">
            <v>1989</v>
          </cell>
          <cell r="E91">
            <v>280</v>
          </cell>
          <cell r="F91">
            <v>125</v>
          </cell>
          <cell r="G91">
            <v>13.6</v>
          </cell>
          <cell r="J91" t="str">
            <v>Antena</v>
          </cell>
          <cell r="K91" t="str">
            <v>Prisma</v>
          </cell>
          <cell r="M91">
            <v>1</v>
          </cell>
          <cell r="O91">
            <v>0.56000000000000005</v>
          </cell>
          <cell r="P91">
            <v>13.6</v>
          </cell>
        </row>
        <row r="92">
          <cell r="C92" t="str">
            <v>7818.00</v>
          </cell>
          <cell r="D92">
            <v>1989</v>
          </cell>
          <cell r="E92">
            <v>280</v>
          </cell>
          <cell r="F92">
            <v>125</v>
          </cell>
          <cell r="G92">
            <v>13.6</v>
          </cell>
          <cell r="J92" t="str">
            <v>Antena</v>
          </cell>
          <cell r="K92" t="str">
            <v>Prisma</v>
          </cell>
          <cell r="M92">
            <v>1</v>
          </cell>
          <cell r="O92">
            <v>0.56000000000000005</v>
          </cell>
          <cell r="P92">
            <v>13.6</v>
          </cell>
        </row>
        <row r="93">
          <cell r="C93" t="str">
            <v>7125.16.33.00</v>
          </cell>
          <cell r="D93">
            <v>1321</v>
          </cell>
          <cell r="E93">
            <v>440</v>
          </cell>
          <cell r="F93">
            <v>290</v>
          </cell>
          <cell r="G93">
            <v>12.2</v>
          </cell>
          <cell r="J93" t="str">
            <v>Antena</v>
          </cell>
          <cell r="K93" t="str">
            <v>Prisma</v>
          </cell>
          <cell r="M93">
            <v>1</v>
          </cell>
          <cell r="O93">
            <v>0.59</v>
          </cell>
          <cell r="P93">
            <v>12.2</v>
          </cell>
        </row>
        <row r="94">
          <cell r="C94" t="str">
            <v>7125.16.33.06</v>
          </cell>
          <cell r="D94">
            <v>1321</v>
          </cell>
          <cell r="E94">
            <v>440</v>
          </cell>
          <cell r="F94">
            <v>290</v>
          </cell>
          <cell r="G94">
            <v>12.2</v>
          </cell>
          <cell r="J94" t="str">
            <v>Antena</v>
          </cell>
          <cell r="K94" t="str">
            <v>Prisma</v>
          </cell>
          <cell r="M94">
            <v>1</v>
          </cell>
          <cell r="O94">
            <v>0.59</v>
          </cell>
          <cell r="P94">
            <v>12.2</v>
          </cell>
        </row>
        <row r="95">
          <cell r="C95" t="str">
            <v>7131.16.33.00</v>
          </cell>
          <cell r="D95">
            <v>1321</v>
          </cell>
          <cell r="E95">
            <v>590</v>
          </cell>
          <cell r="F95">
            <v>351</v>
          </cell>
          <cell r="G95">
            <v>12.2</v>
          </cell>
          <cell r="J95" t="str">
            <v>Antena</v>
          </cell>
          <cell r="K95" t="str">
            <v>Prisma</v>
          </cell>
          <cell r="M95">
            <v>1</v>
          </cell>
          <cell r="O95">
            <v>0.78</v>
          </cell>
          <cell r="P95">
            <v>12.2</v>
          </cell>
        </row>
        <row r="96">
          <cell r="C96" t="str">
            <v>7125.18.33.00</v>
          </cell>
          <cell r="D96">
            <v>2591</v>
          </cell>
          <cell r="E96">
            <v>440</v>
          </cell>
          <cell r="F96">
            <v>321</v>
          </cell>
          <cell r="G96">
            <v>21.1</v>
          </cell>
          <cell r="J96" t="str">
            <v>Antena</v>
          </cell>
          <cell r="K96" t="str">
            <v>Prisma</v>
          </cell>
          <cell r="M96">
            <v>1</v>
          </cell>
          <cell r="O96">
            <v>1.1499999999999999</v>
          </cell>
          <cell r="P96">
            <v>21.1</v>
          </cell>
        </row>
        <row r="97">
          <cell r="C97" t="str">
            <v>7130.18.33.00</v>
          </cell>
          <cell r="D97">
            <v>2601</v>
          </cell>
          <cell r="E97">
            <v>290</v>
          </cell>
          <cell r="F97">
            <v>290</v>
          </cell>
          <cell r="G97">
            <v>19.600000000000001</v>
          </cell>
          <cell r="J97" t="str">
            <v>Antena</v>
          </cell>
          <cell r="K97" t="str">
            <v>Prisma</v>
          </cell>
          <cell r="M97">
            <v>1</v>
          </cell>
          <cell r="O97">
            <v>0.76</v>
          </cell>
          <cell r="P97">
            <v>19.600000000000001</v>
          </cell>
        </row>
        <row r="98">
          <cell r="C98" t="str">
            <v>7834.14</v>
          </cell>
          <cell r="D98">
            <v>1286</v>
          </cell>
          <cell r="E98">
            <v>194</v>
          </cell>
          <cell r="F98">
            <v>270</v>
          </cell>
          <cell r="G98">
            <v>10.5</v>
          </cell>
          <cell r="J98" t="str">
            <v>Antena</v>
          </cell>
          <cell r="K98" t="str">
            <v>Prisma</v>
          </cell>
          <cell r="M98">
            <v>1</v>
          </cell>
          <cell r="O98">
            <v>0.25</v>
          </cell>
          <cell r="P98">
            <v>10.5</v>
          </cell>
        </row>
        <row r="99">
          <cell r="C99" t="str">
            <v>7143.24.33.00</v>
          </cell>
          <cell r="D99">
            <v>1199</v>
          </cell>
          <cell r="E99">
            <v>300</v>
          </cell>
          <cell r="F99">
            <v>130</v>
          </cell>
          <cell r="G99">
            <v>13.1</v>
          </cell>
          <cell r="J99" t="str">
            <v>Antena</v>
          </cell>
          <cell r="K99" t="str">
            <v>Prisma</v>
          </cell>
          <cell r="M99">
            <v>1</v>
          </cell>
          <cell r="O99">
            <v>0.36</v>
          </cell>
          <cell r="P99">
            <v>13.1</v>
          </cell>
        </row>
        <row r="100">
          <cell r="C100" t="str">
            <v>7143.26.33.00</v>
          </cell>
          <cell r="D100">
            <v>1801</v>
          </cell>
          <cell r="E100">
            <v>300</v>
          </cell>
          <cell r="F100">
            <v>130</v>
          </cell>
          <cell r="G100">
            <v>17.600000000000001</v>
          </cell>
          <cell r="J100" t="str">
            <v>Antena</v>
          </cell>
          <cell r="K100" t="str">
            <v>Prisma</v>
          </cell>
          <cell r="M100">
            <v>1</v>
          </cell>
          <cell r="O100">
            <v>0.55000000000000004</v>
          </cell>
          <cell r="P100">
            <v>17.600000000000001</v>
          </cell>
        </row>
        <row r="101">
          <cell r="C101" t="str">
            <v>7143.48.33.00</v>
          </cell>
          <cell r="D101">
            <v>2299</v>
          </cell>
          <cell r="E101">
            <v>300</v>
          </cell>
          <cell r="F101">
            <v>130</v>
          </cell>
          <cell r="G101">
            <v>20.6</v>
          </cell>
          <cell r="J101" t="str">
            <v>Antena</v>
          </cell>
          <cell r="K101" t="str">
            <v>Prisma</v>
          </cell>
          <cell r="M101">
            <v>1</v>
          </cell>
          <cell r="O101">
            <v>0.69000000000000006</v>
          </cell>
          <cell r="P101">
            <v>20.6</v>
          </cell>
        </row>
        <row r="102">
          <cell r="C102" t="str">
            <v>7143.48.33.02</v>
          </cell>
          <cell r="D102">
            <v>2299</v>
          </cell>
          <cell r="E102">
            <v>300</v>
          </cell>
          <cell r="F102">
            <v>130</v>
          </cell>
          <cell r="G102">
            <v>20.6</v>
          </cell>
          <cell r="J102" t="str">
            <v>Antena</v>
          </cell>
          <cell r="K102" t="str">
            <v>Prisma</v>
          </cell>
          <cell r="M102">
            <v>1</v>
          </cell>
          <cell r="O102">
            <v>0.69000000000000006</v>
          </cell>
          <cell r="P102">
            <v>20.6</v>
          </cell>
        </row>
        <row r="103">
          <cell r="C103" t="str">
            <v>7144.24.33.00</v>
          </cell>
          <cell r="D103">
            <v>1199</v>
          </cell>
          <cell r="E103">
            <v>300</v>
          </cell>
          <cell r="F103">
            <v>130</v>
          </cell>
          <cell r="G103">
            <v>13.1</v>
          </cell>
          <cell r="J103" t="str">
            <v>Antena</v>
          </cell>
          <cell r="K103" t="str">
            <v>Prisma</v>
          </cell>
          <cell r="M103">
            <v>1</v>
          </cell>
          <cell r="O103">
            <v>0.36</v>
          </cell>
          <cell r="P103">
            <v>13.1</v>
          </cell>
        </row>
        <row r="104">
          <cell r="C104" t="str">
            <v>7144.26.33.00</v>
          </cell>
          <cell r="D104">
            <v>1801</v>
          </cell>
          <cell r="E104">
            <v>300</v>
          </cell>
          <cell r="F104">
            <v>130</v>
          </cell>
          <cell r="G104">
            <v>17.600000000000001</v>
          </cell>
          <cell r="J104" t="str">
            <v>Antena</v>
          </cell>
          <cell r="K104" t="str">
            <v>Prisma</v>
          </cell>
          <cell r="M104">
            <v>1</v>
          </cell>
          <cell r="O104">
            <v>0.55000000000000004</v>
          </cell>
          <cell r="P104">
            <v>17.600000000000001</v>
          </cell>
        </row>
        <row r="105">
          <cell r="C105" t="str">
            <v>7144.48.33.00</v>
          </cell>
          <cell r="D105">
            <v>2299</v>
          </cell>
          <cell r="E105">
            <v>300</v>
          </cell>
          <cell r="F105">
            <v>130</v>
          </cell>
          <cell r="G105">
            <v>20.6</v>
          </cell>
          <cell r="J105" t="str">
            <v>Antena</v>
          </cell>
          <cell r="K105" t="str">
            <v>Prisma</v>
          </cell>
          <cell r="M105">
            <v>1</v>
          </cell>
          <cell r="O105">
            <v>0.69000000000000006</v>
          </cell>
          <cell r="P105">
            <v>20.6</v>
          </cell>
        </row>
        <row r="106">
          <cell r="C106" t="str">
            <v>7145.26.33.00</v>
          </cell>
          <cell r="D106">
            <v>1801</v>
          </cell>
          <cell r="E106">
            <v>300</v>
          </cell>
          <cell r="F106">
            <v>130</v>
          </cell>
          <cell r="G106">
            <v>17.600000000000001</v>
          </cell>
          <cell r="J106" t="str">
            <v>Antena</v>
          </cell>
          <cell r="K106" t="str">
            <v>Prisma</v>
          </cell>
          <cell r="M106">
            <v>1</v>
          </cell>
          <cell r="O106">
            <v>0.55000000000000004</v>
          </cell>
          <cell r="P106">
            <v>17.600000000000001</v>
          </cell>
        </row>
        <row r="107">
          <cell r="C107" t="str">
            <v>7143.24.33.50</v>
          </cell>
          <cell r="D107">
            <v>1199</v>
          </cell>
          <cell r="E107">
            <v>300</v>
          </cell>
          <cell r="F107">
            <v>130</v>
          </cell>
          <cell r="G107">
            <v>13.1</v>
          </cell>
          <cell r="J107" t="str">
            <v>Antena</v>
          </cell>
          <cell r="K107" t="str">
            <v>Prisma</v>
          </cell>
          <cell r="M107">
            <v>1</v>
          </cell>
          <cell r="O107">
            <v>0.36</v>
          </cell>
          <cell r="P107">
            <v>13.1</v>
          </cell>
        </row>
        <row r="108">
          <cell r="C108" t="str">
            <v>7144.24.33.50</v>
          </cell>
          <cell r="D108">
            <v>1199</v>
          </cell>
          <cell r="E108">
            <v>300</v>
          </cell>
          <cell r="F108">
            <v>130</v>
          </cell>
          <cell r="G108">
            <v>13.1</v>
          </cell>
          <cell r="J108" t="str">
            <v>Antena</v>
          </cell>
          <cell r="K108" t="str">
            <v>Prisma</v>
          </cell>
          <cell r="M108">
            <v>1</v>
          </cell>
          <cell r="O108">
            <v>0.36</v>
          </cell>
          <cell r="P108">
            <v>13.1</v>
          </cell>
        </row>
        <row r="109">
          <cell r="C109" t="str">
            <v>7145.24.33.50</v>
          </cell>
          <cell r="D109">
            <v>1199</v>
          </cell>
          <cell r="E109">
            <v>300</v>
          </cell>
          <cell r="F109">
            <v>130</v>
          </cell>
          <cell r="G109">
            <v>13.1</v>
          </cell>
          <cell r="J109" t="str">
            <v>Antena</v>
          </cell>
          <cell r="K109" t="str">
            <v>Prisma</v>
          </cell>
          <cell r="M109">
            <v>1</v>
          </cell>
          <cell r="O109">
            <v>0.36</v>
          </cell>
          <cell r="P109">
            <v>13.1</v>
          </cell>
        </row>
        <row r="110">
          <cell r="C110" t="str">
            <v>7276.02</v>
          </cell>
          <cell r="D110">
            <v>1321</v>
          </cell>
          <cell r="E110">
            <v>161</v>
          </cell>
          <cell r="F110">
            <v>56</v>
          </cell>
          <cell r="G110">
            <v>9.6</v>
          </cell>
          <cell r="J110" t="str">
            <v>Antena</v>
          </cell>
          <cell r="K110" t="str">
            <v>Prisma</v>
          </cell>
          <cell r="M110">
            <v>1</v>
          </cell>
          <cell r="O110">
            <v>0.22</v>
          </cell>
          <cell r="P110">
            <v>9.6</v>
          </cell>
        </row>
        <row r="111">
          <cell r="C111" t="str">
            <v>7278.02</v>
          </cell>
          <cell r="D111">
            <v>2591</v>
          </cell>
          <cell r="E111">
            <v>161</v>
          </cell>
          <cell r="F111">
            <v>56</v>
          </cell>
          <cell r="G111">
            <v>14.1</v>
          </cell>
          <cell r="J111" t="str">
            <v>Antena</v>
          </cell>
          <cell r="K111" t="str">
            <v>Prisma</v>
          </cell>
          <cell r="M111">
            <v>1</v>
          </cell>
          <cell r="O111">
            <v>0.42</v>
          </cell>
          <cell r="P111">
            <v>14.1</v>
          </cell>
        </row>
        <row r="112">
          <cell r="C112" t="str">
            <v>7336.00</v>
          </cell>
          <cell r="D112">
            <v>186</v>
          </cell>
          <cell r="E112">
            <v>67</v>
          </cell>
          <cell r="F112">
            <v>67</v>
          </cell>
          <cell r="G112">
            <v>0.30000000000000004</v>
          </cell>
          <cell r="J112" t="str">
            <v>Antena</v>
          </cell>
          <cell r="K112" t="str">
            <v>Prisma</v>
          </cell>
          <cell r="M112">
            <v>1</v>
          </cell>
          <cell r="O112">
            <v>0.02</v>
          </cell>
          <cell r="P112">
            <v>0.3</v>
          </cell>
        </row>
        <row r="113">
          <cell r="C113" t="str">
            <v>7333.00</v>
          </cell>
          <cell r="D113">
            <v>1349</v>
          </cell>
          <cell r="E113">
            <v>280</v>
          </cell>
          <cell r="F113">
            <v>125</v>
          </cell>
          <cell r="G113">
            <v>13</v>
          </cell>
          <cell r="J113" t="str">
            <v>Antena</v>
          </cell>
          <cell r="K113" t="str">
            <v>Prisma</v>
          </cell>
          <cell r="M113">
            <v>1</v>
          </cell>
          <cell r="O113">
            <v>0.38</v>
          </cell>
          <cell r="P113">
            <v>13</v>
          </cell>
        </row>
        <row r="114">
          <cell r="C114" t="str">
            <v>7333.06</v>
          </cell>
          <cell r="D114">
            <v>1349</v>
          </cell>
          <cell r="E114">
            <v>280</v>
          </cell>
          <cell r="F114">
            <v>125</v>
          </cell>
          <cell r="G114">
            <v>13</v>
          </cell>
          <cell r="J114" t="str">
            <v>Antena</v>
          </cell>
          <cell r="K114" t="str">
            <v>Prisma</v>
          </cell>
          <cell r="M114">
            <v>1</v>
          </cell>
          <cell r="O114">
            <v>0.38</v>
          </cell>
          <cell r="P114">
            <v>13</v>
          </cell>
        </row>
        <row r="115">
          <cell r="C115" t="str">
            <v>7337.00</v>
          </cell>
          <cell r="D115">
            <v>712</v>
          </cell>
          <cell r="E115">
            <v>280</v>
          </cell>
          <cell r="F115">
            <v>125</v>
          </cell>
          <cell r="G115">
            <v>9.1</v>
          </cell>
          <cell r="J115" t="str">
            <v>Antena</v>
          </cell>
          <cell r="K115" t="str">
            <v>Prisma</v>
          </cell>
          <cell r="M115">
            <v>1</v>
          </cell>
          <cell r="O115">
            <v>0.2</v>
          </cell>
          <cell r="P115">
            <v>9.1</v>
          </cell>
        </row>
        <row r="116">
          <cell r="C116" t="str">
            <v>7332.00</v>
          </cell>
          <cell r="D116">
            <v>1349</v>
          </cell>
          <cell r="E116">
            <v>280</v>
          </cell>
          <cell r="F116">
            <v>125</v>
          </cell>
          <cell r="G116">
            <v>13</v>
          </cell>
          <cell r="J116" t="str">
            <v>Antena</v>
          </cell>
          <cell r="K116" t="str">
            <v>Prisma</v>
          </cell>
          <cell r="M116">
            <v>1</v>
          </cell>
          <cell r="O116">
            <v>0.38</v>
          </cell>
          <cell r="P116">
            <v>13</v>
          </cell>
        </row>
        <row r="117">
          <cell r="C117" t="str">
            <v>7332.02</v>
          </cell>
          <cell r="D117">
            <v>1349</v>
          </cell>
          <cell r="E117">
            <v>280</v>
          </cell>
          <cell r="F117">
            <v>125</v>
          </cell>
          <cell r="G117">
            <v>13</v>
          </cell>
          <cell r="J117" t="str">
            <v>Antena</v>
          </cell>
          <cell r="K117" t="str">
            <v>Prisma</v>
          </cell>
          <cell r="M117">
            <v>1</v>
          </cell>
          <cell r="O117">
            <v>0.38</v>
          </cell>
          <cell r="P117">
            <v>13</v>
          </cell>
        </row>
        <row r="118">
          <cell r="C118" t="str">
            <v>7332.06</v>
          </cell>
          <cell r="D118">
            <v>1349</v>
          </cell>
          <cell r="E118">
            <v>280</v>
          </cell>
          <cell r="F118">
            <v>125</v>
          </cell>
          <cell r="G118">
            <v>13</v>
          </cell>
          <cell r="J118" t="str">
            <v>Antena</v>
          </cell>
          <cell r="K118" t="str">
            <v>Prisma</v>
          </cell>
          <cell r="M118">
            <v>1</v>
          </cell>
          <cell r="O118">
            <v>0.38</v>
          </cell>
          <cell r="P118">
            <v>13</v>
          </cell>
        </row>
        <row r="119">
          <cell r="C119" t="str">
            <v>7338.00</v>
          </cell>
          <cell r="D119">
            <v>712</v>
          </cell>
          <cell r="E119">
            <v>280</v>
          </cell>
          <cell r="F119">
            <v>125</v>
          </cell>
          <cell r="G119">
            <v>9.1</v>
          </cell>
          <cell r="J119" t="str">
            <v>Antena</v>
          </cell>
          <cell r="K119" t="str">
            <v>Prisma</v>
          </cell>
          <cell r="M119">
            <v>1</v>
          </cell>
          <cell r="O119">
            <v>0.2</v>
          </cell>
          <cell r="P119">
            <v>9.1</v>
          </cell>
        </row>
        <row r="120">
          <cell r="C120" t="str">
            <v>7334.00</v>
          </cell>
          <cell r="D120">
            <v>1349</v>
          </cell>
          <cell r="E120">
            <v>280</v>
          </cell>
          <cell r="F120">
            <v>125</v>
          </cell>
          <cell r="G120">
            <v>13</v>
          </cell>
          <cell r="J120" t="str">
            <v>Antena</v>
          </cell>
          <cell r="K120" t="str">
            <v>Prisma</v>
          </cell>
          <cell r="M120">
            <v>1</v>
          </cell>
          <cell r="O120">
            <v>0.38</v>
          </cell>
          <cell r="P120">
            <v>13</v>
          </cell>
        </row>
        <row r="121">
          <cell r="C121" t="str">
            <v>7334.06</v>
          </cell>
          <cell r="D121">
            <v>1349</v>
          </cell>
          <cell r="E121">
            <v>280</v>
          </cell>
          <cell r="F121">
            <v>125</v>
          </cell>
          <cell r="G121">
            <v>13</v>
          </cell>
          <cell r="J121" t="str">
            <v>Antena</v>
          </cell>
          <cell r="K121" t="str">
            <v>Prisma</v>
          </cell>
          <cell r="M121">
            <v>1</v>
          </cell>
          <cell r="O121">
            <v>0.38</v>
          </cell>
          <cell r="P121">
            <v>13</v>
          </cell>
        </row>
        <row r="122">
          <cell r="C122" t="str">
            <v>7339.00</v>
          </cell>
          <cell r="D122">
            <v>712</v>
          </cell>
          <cell r="E122">
            <v>280</v>
          </cell>
          <cell r="F122">
            <v>125</v>
          </cell>
          <cell r="G122">
            <v>9.1</v>
          </cell>
          <cell r="J122" t="str">
            <v>Antena</v>
          </cell>
          <cell r="K122" t="str">
            <v>Prisma</v>
          </cell>
          <cell r="M122">
            <v>1</v>
          </cell>
          <cell r="O122">
            <v>0.2</v>
          </cell>
          <cell r="P122">
            <v>9.1</v>
          </cell>
        </row>
        <row r="123">
          <cell r="C123" t="str">
            <v>7999.00</v>
          </cell>
          <cell r="D123">
            <v>216</v>
          </cell>
          <cell r="E123">
            <v>216</v>
          </cell>
          <cell r="F123">
            <v>74</v>
          </cell>
          <cell r="G123">
            <v>0.79999999999999993</v>
          </cell>
          <cell r="J123" t="str">
            <v>Antena</v>
          </cell>
          <cell r="K123" t="str">
            <v>Prisma</v>
          </cell>
          <cell r="M123">
            <v>1</v>
          </cell>
          <cell r="O123">
            <v>0.05</v>
          </cell>
          <cell r="P123">
            <v>0.8</v>
          </cell>
        </row>
        <row r="124">
          <cell r="C124" t="str">
            <v>7920.00</v>
          </cell>
          <cell r="D124">
            <v>1301</v>
          </cell>
          <cell r="E124">
            <v>407</v>
          </cell>
          <cell r="F124">
            <v>89</v>
          </cell>
          <cell r="G124">
            <v>20.100000000000001</v>
          </cell>
          <cell r="J124" t="str">
            <v>Antena</v>
          </cell>
          <cell r="K124" t="str">
            <v>Prisma</v>
          </cell>
          <cell r="M124">
            <v>1</v>
          </cell>
          <cell r="O124">
            <v>0.53</v>
          </cell>
          <cell r="P124">
            <v>20.100000000000001</v>
          </cell>
        </row>
        <row r="125">
          <cell r="C125" t="str">
            <v>9215.03</v>
          </cell>
          <cell r="D125">
            <v>51</v>
          </cell>
          <cell r="E125">
            <v>191</v>
          </cell>
          <cell r="F125">
            <v>61</v>
          </cell>
          <cell r="G125">
            <v>1.5</v>
          </cell>
          <cell r="J125" t="str">
            <v>Antena</v>
          </cell>
          <cell r="K125" t="str">
            <v>Prisma</v>
          </cell>
          <cell r="M125">
            <v>1</v>
          </cell>
          <cell r="O125">
            <v>0.01</v>
          </cell>
          <cell r="P125">
            <v>1.5</v>
          </cell>
        </row>
        <row r="126">
          <cell r="C126" t="str">
            <v>9215.10</v>
          </cell>
          <cell r="D126">
            <v>51</v>
          </cell>
          <cell r="E126">
            <v>191</v>
          </cell>
          <cell r="F126">
            <v>61</v>
          </cell>
          <cell r="G126">
            <v>1.5</v>
          </cell>
          <cell r="J126" t="str">
            <v>Antena</v>
          </cell>
          <cell r="K126" t="str">
            <v>Prisma</v>
          </cell>
          <cell r="M126">
            <v>1</v>
          </cell>
          <cell r="O126">
            <v>0.01</v>
          </cell>
          <cell r="P126">
            <v>1.5</v>
          </cell>
        </row>
        <row r="127">
          <cell r="C127" t="str">
            <v>9215.11</v>
          </cell>
          <cell r="D127">
            <v>51</v>
          </cell>
          <cell r="E127">
            <v>191</v>
          </cell>
          <cell r="F127">
            <v>61</v>
          </cell>
          <cell r="G127">
            <v>1.5</v>
          </cell>
          <cell r="J127" t="str">
            <v>Antena</v>
          </cell>
          <cell r="K127" t="str">
            <v>Prisma</v>
          </cell>
          <cell r="M127">
            <v>1</v>
          </cell>
          <cell r="O127">
            <v>0.01</v>
          </cell>
          <cell r="P127">
            <v>1.5</v>
          </cell>
        </row>
        <row r="128">
          <cell r="C128" t="str">
            <v>9215.12</v>
          </cell>
          <cell r="D128">
            <v>51</v>
          </cell>
          <cell r="E128">
            <v>191</v>
          </cell>
          <cell r="F128">
            <v>61</v>
          </cell>
          <cell r="G128">
            <v>1.5</v>
          </cell>
          <cell r="J128" t="str">
            <v>Antena</v>
          </cell>
          <cell r="K128" t="str">
            <v>Prisma</v>
          </cell>
          <cell r="M128">
            <v>1</v>
          </cell>
          <cell r="O128">
            <v>0.01</v>
          </cell>
          <cell r="P128">
            <v>1.5</v>
          </cell>
        </row>
        <row r="129">
          <cell r="C129" t="str">
            <v>9215.13</v>
          </cell>
          <cell r="D129">
            <v>51</v>
          </cell>
          <cell r="E129">
            <v>191</v>
          </cell>
          <cell r="F129">
            <v>61</v>
          </cell>
          <cell r="G129">
            <v>1.5</v>
          </cell>
          <cell r="J129" t="str">
            <v>Antena</v>
          </cell>
          <cell r="K129" t="str">
            <v>Prisma</v>
          </cell>
          <cell r="M129">
            <v>1</v>
          </cell>
          <cell r="O129">
            <v>0.01</v>
          </cell>
          <cell r="P129">
            <v>1.5</v>
          </cell>
        </row>
        <row r="130">
          <cell r="C130" t="str">
            <v>7263.01</v>
          </cell>
          <cell r="D130">
            <v>1320</v>
          </cell>
          <cell r="E130">
            <v>256</v>
          </cell>
          <cell r="F130">
            <v>50</v>
          </cell>
          <cell r="G130">
            <v>7.5</v>
          </cell>
          <cell r="H130">
            <v>7.5</v>
          </cell>
          <cell r="J130" t="str">
            <v>Antena</v>
          </cell>
          <cell r="K130" t="str">
            <v>Prisma</v>
          </cell>
          <cell r="M130">
            <v>1</v>
          </cell>
          <cell r="O130">
            <v>0.34</v>
          </cell>
          <cell r="P130">
            <v>7.5</v>
          </cell>
        </row>
        <row r="131">
          <cell r="C131" t="str">
            <v>7263.04</v>
          </cell>
          <cell r="D131">
            <v>1320</v>
          </cell>
          <cell r="E131">
            <v>256</v>
          </cell>
          <cell r="F131">
            <v>50</v>
          </cell>
          <cell r="G131">
            <v>7.5</v>
          </cell>
          <cell r="H131">
            <v>7.5</v>
          </cell>
          <cell r="J131" t="str">
            <v>Antena</v>
          </cell>
          <cell r="K131" t="str">
            <v>Prisma</v>
          </cell>
          <cell r="M131">
            <v>1</v>
          </cell>
          <cell r="O131">
            <v>0.34</v>
          </cell>
          <cell r="P131">
            <v>7.5</v>
          </cell>
        </row>
        <row r="132">
          <cell r="C132" t="str">
            <v>7270.02</v>
          </cell>
          <cell r="D132">
            <v>660</v>
          </cell>
          <cell r="E132">
            <v>256</v>
          </cell>
          <cell r="F132">
            <v>50</v>
          </cell>
          <cell r="G132">
            <v>4</v>
          </cell>
          <cell r="H132">
            <v>7.7</v>
          </cell>
          <cell r="J132" t="str">
            <v>Antena</v>
          </cell>
          <cell r="K132" t="str">
            <v>Prisma</v>
          </cell>
          <cell r="M132">
            <v>1</v>
          </cell>
          <cell r="O132">
            <v>0.17</v>
          </cell>
          <cell r="P132">
            <v>7.7</v>
          </cell>
        </row>
        <row r="133">
          <cell r="C133" t="str">
            <v>7271.02</v>
          </cell>
          <cell r="D133">
            <v>1320</v>
          </cell>
          <cell r="E133">
            <v>256</v>
          </cell>
          <cell r="F133">
            <v>50</v>
          </cell>
          <cell r="G133">
            <v>7</v>
          </cell>
          <cell r="H133">
            <v>10.7</v>
          </cell>
          <cell r="J133" t="str">
            <v>Antena</v>
          </cell>
          <cell r="K133" t="str">
            <v>Prisma</v>
          </cell>
          <cell r="M133">
            <v>1</v>
          </cell>
          <cell r="O133">
            <v>0.34</v>
          </cell>
          <cell r="P133">
            <v>10.7</v>
          </cell>
        </row>
        <row r="134">
          <cell r="C134" t="str">
            <v>7271.03</v>
          </cell>
          <cell r="D134">
            <v>1320</v>
          </cell>
          <cell r="E134">
            <v>256</v>
          </cell>
          <cell r="F134">
            <v>50</v>
          </cell>
          <cell r="G134">
            <v>7</v>
          </cell>
          <cell r="H134">
            <v>10.7</v>
          </cell>
          <cell r="J134" t="str">
            <v>Antena</v>
          </cell>
          <cell r="K134" t="str">
            <v>Prisma</v>
          </cell>
          <cell r="M134">
            <v>1</v>
          </cell>
          <cell r="O134">
            <v>0.34</v>
          </cell>
          <cell r="P134">
            <v>10.7</v>
          </cell>
        </row>
        <row r="135">
          <cell r="C135" t="str">
            <v>7272.02</v>
          </cell>
          <cell r="D135">
            <v>1940</v>
          </cell>
          <cell r="E135">
            <v>256</v>
          </cell>
          <cell r="F135">
            <v>50</v>
          </cell>
          <cell r="G135">
            <v>11</v>
          </cell>
          <cell r="H135">
            <v>14.7</v>
          </cell>
          <cell r="J135" t="str">
            <v>Antena</v>
          </cell>
          <cell r="K135" t="str">
            <v>Prisma</v>
          </cell>
          <cell r="M135">
            <v>1</v>
          </cell>
          <cell r="O135">
            <v>0.5</v>
          </cell>
          <cell r="P135">
            <v>14.7</v>
          </cell>
        </row>
        <row r="136">
          <cell r="C136" t="str">
            <v>7273.02</v>
          </cell>
          <cell r="D136">
            <v>2580</v>
          </cell>
          <cell r="E136">
            <v>256</v>
          </cell>
          <cell r="F136">
            <v>50</v>
          </cell>
          <cell r="G136">
            <v>14</v>
          </cell>
          <cell r="H136">
            <v>17.7</v>
          </cell>
          <cell r="J136" t="str">
            <v>Antena</v>
          </cell>
          <cell r="K136" t="str">
            <v>Prisma</v>
          </cell>
          <cell r="M136">
            <v>1</v>
          </cell>
          <cell r="O136">
            <v>0.67</v>
          </cell>
          <cell r="P136">
            <v>17.7</v>
          </cell>
        </row>
        <row r="137">
          <cell r="C137" t="str">
            <v>7273.03</v>
          </cell>
          <cell r="D137">
            <v>2580</v>
          </cell>
          <cell r="E137">
            <v>256</v>
          </cell>
          <cell r="F137">
            <v>50</v>
          </cell>
          <cell r="G137">
            <v>14</v>
          </cell>
          <cell r="H137">
            <v>17.7</v>
          </cell>
          <cell r="J137" t="str">
            <v>Antena</v>
          </cell>
          <cell r="K137" t="str">
            <v>Prisma</v>
          </cell>
          <cell r="M137">
            <v>1</v>
          </cell>
          <cell r="O137">
            <v>0.67</v>
          </cell>
          <cell r="P137">
            <v>17.7</v>
          </cell>
        </row>
        <row r="138">
          <cell r="C138" t="str">
            <v>7281.02</v>
          </cell>
          <cell r="D138">
            <v>1940</v>
          </cell>
          <cell r="E138">
            <v>256</v>
          </cell>
          <cell r="F138">
            <v>50</v>
          </cell>
          <cell r="G138">
            <v>9</v>
          </cell>
          <cell r="H138">
            <v>14.5</v>
          </cell>
          <cell r="J138" t="str">
            <v>Antena</v>
          </cell>
          <cell r="K138" t="str">
            <v>Prisma</v>
          </cell>
          <cell r="M138">
            <v>1</v>
          </cell>
          <cell r="O138">
            <v>0.5</v>
          </cell>
          <cell r="P138">
            <v>14.5</v>
          </cell>
        </row>
        <row r="139">
          <cell r="C139" t="str">
            <v>7281.04</v>
          </cell>
          <cell r="D139">
            <v>1940</v>
          </cell>
          <cell r="E139">
            <v>256</v>
          </cell>
          <cell r="F139">
            <v>50</v>
          </cell>
          <cell r="G139">
            <v>9</v>
          </cell>
          <cell r="H139">
            <v>14.5</v>
          </cell>
          <cell r="J139" t="str">
            <v>Antena</v>
          </cell>
          <cell r="K139" t="str">
            <v>Prisma</v>
          </cell>
          <cell r="M139">
            <v>1</v>
          </cell>
          <cell r="O139">
            <v>0.5</v>
          </cell>
          <cell r="P139">
            <v>14.5</v>
          </cell>
        </row>
        <row r="140">
          <cell r="C140" t="str">
            <v>7282.03</v>
          </cell>
          <cell r="D140">
            <v>660</v>
          </cell>
          <cell r="E140">
            <v>256</v>
          </cell>
          <cell r="F140">
            <v>50</v>
          </cell>
          <cell r="G140">
            <v>4</v>
          </cell>
          <cell r="H140">
            <v>7.7</v>
          </cell>
          <cell r="J140" t="str">
            <v>Antena</v>
          </cell>
          <cell r="K140" t="str">
            <v>Prisma</v>
          </cell>
          <cell r="M140">
            <v>1</v>
          </cell>
          <cell r="O140">
            <v>0.17</v>
          </cell>
          <cell r="P140">
            <v>7.7</v>
          </cell>
        </row>
        <row r="141">
          <cell r="C141" t="str">
            <v>7329.00B</v>
          </cell>
          <cell r="D141">
            <v>1450</v>
          </cell>
          <cell r="E141">
            <v>280</v>
          </cell>
          <cell r="F141">
            <v>125</v>
          </cell>
          <cell r="G141">
            <v>7.1</v>
          </cell>
          <cell r="H141">
            <v>12.6</v>
          </cell>
          <cell r="J141" t="str">
            <v>Antena</v>
          </cell>
          <cell r="K141" t="str">
            <v>Prisma</v>
          </cell>
          <cell r="M141">
            <v>1</v>
          </cell>
          <cell r="O141">
            <v>0.41000000000000003</v>
          </cell>
          <cell r="P141">
            <v>12.6</v>
          </cell>
        </row>
        <row r="142">
          <cell r="C142" t="str">
            <v>7329.06B</v>
          </cell>
          <cell r="D142">
            <v>1450</v>
          </cell>
          <cell r="E142">
            <v>280</v>
          </cell>
          <cell r="F142">
            <v>125</v>
          </cell>
          <cell r="G142">
            <v>7.1</v>
          </cell>
          <cell r="H142">
            <v>12.6</v>
          </cell>
          <cell r="J142" t="str">
            <v>Antena</v>
          </cell>
          <cell r="K142" t="str">
            <v>Prisma</v>
          </cell>
          <cell r="M142">
            <v>1</v>
          </cell>
          <cell r="O142">
            <v>0.41000000000000003</v>
          </cell>
          <cell r="P142">
            <v>12.6</v>
          </cell>
        </row>
        <row r="143">
          <cell r="C143" t="str">
            <v>7330.00B</v>
          </cell>
          <cell r="D143">
            <v>1450</v>
          </cell>
          <cell r="E143">
            <v>280</v>
          </cell>
          <cell r="F143">
            <v>125</v>
          </cell>
          <cell r="G143">
            <v>7.1</v>
          </cell>
          <cell r="H143">
            <v>12.6</v>
          </cell>
          <cell r="J143" t="str">
            <v>Antena</v>
          </cell>
          <cell r="K143" t="str">
            <v>Prisma</v>
          </cell>
          <cell r="M143">
            <v>1</v>
          </cell>
          <cell r="O143">
            <v>0.41000000000000003</v>
          </cell>
          <cell r="P143">
            <v>12.6</v>
          </cell>
        </row>
        <row r="144">
          <cell r="C144" t="str">
            <v>7330.02B</v>
          </cell>
          <cell r="D144">
            <v>1450</v>
          </cell>
          <cell r="E144">
            <v>280</v>
          </cell>
          <cell r="F144">
            <v>125</v>
          </cell>
          <cell r="G144">
            <v>7.1</v>
          </cell>
          <cell r="H144">
            <v>12.6</v>
          </cell>
          <cell r="J144" t="str">
            <v>Antena</v>
          </cell>
          <cell r="K144" t="str">
            <v>Prisma</v>
          </cell>
          <cell r="M144">
            <v>1</v>
          </cell>
          <cell r="O144">
            <v>0.41000000000000003</v>
          </cell>
          <cell r="P144">
            <v>12.6</v>
          </cell>
        </row>
        <row r="145">
          <cell r="C145" t="str">
            <v>7330.04B</v>
          </cell>
          <cell r="D145">
            <v>1450</v>
          </cell>
          <cell r="E145">
            <v>280</v>
          </cell>
          <cell r="F145">
            <v>125</v>
          </cell>
          <cell r="G145">
            <v>7.1</v>
          </cell>
          <cell r="H145">
            <v>12.6</v>
          </cell>
          <cell r="J145" t="str">
            <v>Antena</v>
          </cell>
          <cell r="K145" t="str">
            <v>Prisma</v>
          </cell>
          <cell r="M145">
            <v>1</v>
          </cell>
          <cell r="O145">
            <v>0.41000000000000003</v>
          </cell>
          <cell r="P145">
            <v>12.6</v>
          </cell>
        </row>
        <row r="146">
          <cell r="C146" t="str">
            <v>7330.06B</v>
          </cell>
          <cell r="D146">
            <v>1450</v>
          </cell>
          <cell r="E146">
            <v>280</v>
          </cell>
          <cell r="F146">
            <v>125</v>
          </cell>
          <cell r="G146">
            <v>7.1</v>
          </cell>
          <cell r="H146">
            <v>12.6</v>
          </cell>
          <cell r="J146" t="str">
            <v>Antena</v>
          </cell>
          <cell r="K146" t="str">
            <v>Prisma</v>
          </cell>
          <cell r="M146">
            <v>1</v>
          </cell>
          <cell r="O146">
            <v>0.41000000000000003</v>
          </cell>
          <cell r="P146">
            <v>12.6</v>
          </cell>
        </row>
        <row r="147">
          <cell r="C147" t="str">
            <v>7331.00B</v>
          </cell>
          <cell r="D147">
            <v>1990</v>
          </cell>
          <cell r="E147">
            <v>280</v>
          </cell>
          <cell r="F147">
            <v>125</v>
          </cell>
          <cell r="G147">
            <v>9.8000000000000007</v>
          </cell>
          <cell r="H147">
            <v>15.3</v>
          </cell>
          <cell r="J147" t="str">
            <v>Antena</v>
          </cell>
          <cell r="K147" t="str">
            <v>Prisma</v>
          </cell>
          <cell r="M147">
            <v>1</v>
          </cell>
          <cell r="O147">
            <v>0.56000000000000005</v>
          </cell>
          <cell r="P147">
            <v>15.3</v>
          </cell>
        </row>
        <row r="148">
          <cell r="C148" t="str">
            <v>7331.02B</v>
          </cell>
          <cell r="D148">
            <v>1990</v>
          </cell>
          <cell r="E148">
            <v>280</v>
          </cell>
          <cell r="F148">
            <v>125</v>
          </cell>
          <cell r="G148">
            <v>9.8000000000000007</v>
          </cell>
          <cell r="H148">
            <v>15.3</v>
          </cell>
          <cell r="J148" t="str">
            <v>Antena</v>
          </cell>
          <cell r="K148" t="str">
            <v>Prisma</v>
          </cell>
          <cell r="M148">
            <v>1</v>
          </cell>
          <cell r="O148">
            <v>0.56000000000000005</v>
          </cell>
          <cell r="P148">
            <v>15.3</v>
          </cell>
        </row>
        <row r="149">
          <cell r="C149" t="str">
            <v>7331.04B</v>
          </cell>
          <cell r="D149">
            <v>1990</v>
          </cell>
          <cell r="E149">
            <v>280</v>
          </cell>
          <cell r="F149">
            <v>125</v>
          </cell>
          <cell r="G149">
            <v>9.8000000000000007</v>
          </cell>
          <cell r="H149">
            <v>15.3</v>
          </cell>
          <cell r="J149" t="str">
            <v>Antena</v>
          </cell>
          <cell r="K149" t="str">
            <v>Prisma</v>
          </cell>
          <cell r="M149">
            <v>1</v>
          </cell>
          <cell r="O149">
            <v>0.56000000000000005</v>
          </cell>
          <cell r="P149">
            <v>15.3</v>
          </cell>
        </row>
        <row r="150">
          <cell r="C150" t="str">
            <v>7331.06B</v>
          </cell>
          <cell r="D150">
            <v>1990</v>
          </cell>
          <cell r="E150">
            <v>280</v>
          </cell>
          <cell r="F150">
            <v>125</v>
          </cell>
          <cell r="G150">
            <v>9.8000000000000007</v>
          </cell>
          <cell r="H150">
            <v>15.3</v>
          </cell>
          <cell r="J150" t="str">
            <v>Antena</v>
          </cell>
          <cell r="K150" t="str">
            <v>Prisma</v>
          </cell>
          <cell r="M150">
            <v>1</v>
          </cell>
          <cell r="O150">
            <v>0.56000000000000005</v>
          </cell>
          <cell r="P150">
            <v>15.3</v>
          </cell>
        </row>
        <row r="151">
          <cell r="C151" t="str">
            <v>7332.00B</v>
          </cell>
          <cell r="D151">
            <v>1350</v>
          </cell>
          <cell r="E151">
            <v>280</v>
          </cell>
          <cell r="F151">
            <v>125</v>
          </cell>
          <cell r="G151">
            <v>9.4</v>
          </cell>
          <cell r="H151">
            <v>14.9</v>
          </cell>
          <cell r="J151" t="str">
            <v>Antena</v>
          </cell>
          <cell r="K151" t="str">
            <v>Prisma</v>
          </cell>
          <cell r="M151">
            <v>1</v>
          </cell>
          <cell r="O151">
            <v>0.38</v>
          </cell>
          <cell r="P151">
            <v>14.9</v>
          </cell>
        </row>
        <row r="152">
          <cell r="C152" t="str">
            <v>7332.02B</v>
          </cell>
          <cell r="D152">
            <v>1350</v>
          </cell>
          <cell r="E152">
            <v>280</v>
          </cell>
          <cell r="F152">
            <v>125</v>
          </cell>
          <cell r="G152">
            <v>9.4</v>
          </cell>
          <cell r="H152">
            <v>14.9</v>
          </cell>
          <cell r="J152" t="str">
            <v>Antena</v>
          </cell>
          <cell r="K152" t="str">
            <v>Prisma</v>
          </cell>
          <cell r="M152">
            <v>1</v>
          </cell>
          <cell r="O152">
            <v>0.38</v>
          </cell>
          <cell r="P152">
            <v>14.9</v>
          </cell>
        </row>
        <row r="153">
          <cell r="C153" t="str">
            <v>7332.06B</v>
          </cell>
          <cell r="D153">
            <v>1350</v>
          </cell>
          <cell r="E153">
            <v>280</v>
          </cell>
          <cell r="F153">
            <v>125</v>
          </cell>
          <cell r="G153">
            <v>9.4</v>
          </cell>
          <cell r="H153">
            <v>14.9</v>
          </cell>
          <cell r="J153" t="str">
            <v>Antena</v>
          </cell>
          <cell r="K153" t="str">
            <v>Prisma</v>
          </cell>
          <cell r="M153">
            <v>1</v>
          </cell>
          <cell r="O153">
            <v>0.38</v>
          </cell>
          <cell r="P153">
            <v>14.9</v>
          </cell>
        </row>
        <row r="154">
          <cell r="C154" t="str">
            <v>7333.00B</v>
          </cell>
          <cell r="D154">
            <v>1350</v>
          </cell>
          <cell r="E154">
            <v>280</v>
          </cell>
          <cell r="F154">
            <v>125</v>
          </cell>
          <cell r="G154">
            <v>9.4</v>
          </cell>
          <cell r="H154">
            <v>14.9</v>
          </cell>
          <cell r="J154" t="str">
            <v>Antena</v>
          </cell>
          <cell r="K154" t="str">
            <v>Prisma</v>
          </cell>
          <cell r="M154">
            <v>1</v>
          </cell>
          <cell r="O154">
            <v>0.38</v>
          </cell>
          <cell r="P154">
            <v>14.9</v>
          </cell>
        </row>
        <row r="155">
          <cell r="C155" t="str">
            <v>7333.02B</v>
          </cell>
          <cell r="D155">
            <v>1350</v>
          </cell>
          <cell r="E155">
            <v>280</v>
          </cell>
          <cell r="F155">
            <v>125</v>
          </cell>
          <cell r="G155">
            <v>9.4</v>
          </cell>
          <cell r="H155">
            <v>14.9</v>
          </cell>
          <cell r="J155" t="str">
            <v>Antena</v>
          </cell>
          <cell r="K155" t="str">
            <v>Prisma</v>
          </cell>
          <cell r="M155">
            <v>1</v>
          </cell>
          <cell r="O155">
            <v>0.38</v>
          </cell>
          <cell r="P155">
            <v>14.9</v>
          </cell>
        </row>
        <row r="156">
          <cell r="C156" t="str">
            <v>7333.06B</v>
          </cell>
          <cell r="D156">
            <v>1350</v>
          </cell>
          <cell r="E156">
            <v>280</v>
          </cell>
          <cell r="F156">
            <v>125</v>
          </cell>
          <cell r="G156">
            <v>9.4</v>
          </cell>
          <cell r="H156">
            <v>14.9</v>
          </cell>
          <cell r="J156" t="str">
            <v>Antena</v>
          </cell>
          <cell r="K156" t="str">
            <v>Prisma</v>
          </cell>
          <cell r="M156">
            <v>1</v>
          </cell>
          <cell r="O156">
            <v>0.38</v>
          </cell>
          <cell r="P156">
            <v>14.9</v>
          </cell>
        </row>
        <row r="157">
          <cell r="C157" t="str">
            <v>7334.00B</v>
          </cell>
          <cell r="D157">
            <v>1350</v>
          </cell>
          <cell r="E157">
            <v>280</v>
          </cell>
          <cell r="F157">
            <v>125</v>
          </cell>
          <cell r="G157">
            <v>9.4</v>
          </cell>
          <cell r="H157">
            <v>14.9</v>
          </cell>
          <cell r="J157" t="str">
            <v>Antena</v>
          </cell>
          <cell r="K157" t="str">
            <v>Prisma</v>
          </cell>
          <cell r="M157">
            <v>1</v>
          </cell>
          <cell r="O157">
            <v>0.38</v>
          </cell>
          <cell r="P157">
            <v>14.9</v>
          </cell>
        </row>
        <row r="158">
          <cell r="C158" t="str">
            <v>7334.02B</v>
          </cell>
          <cell r="D158">
            <v>1350</v>
          </cell>
          <cell r="E158">
            <v>280</v>
          </cell>
          <cell r="F158">
            <v>125</v>
          </cell>
          <cell r="G158">
            <v>9.4</v>
          </cell>
          <cell r="H158">
            <v>14.9</v>
          </cell>
          <cell r="J158" t="str">
            <v>Antena</v>
          </cell>
          <cell r="K158" t="str">
            <v>Prisma</v>
          </cell>
          <cell r="M158">
            <v>1</v>
          </cell>
          <cell r="O158">
            <v>0.38</v>
          </cell>
          <cell r="P158">
            <v>14.9</v>
          </cell>
        </row>
        <row r="159">
          <cell r="C159" t="str">
            <v>7334.06B</v>
          </cell>
          <cell r="D159">
            <v>1350</v>
          </cell>
          <cell r="E159">
            <v>280</v>
          </cell>
          <cell r="F159">
            <v>125</v>
          </cell>
          <cell r="G159">
            <v>9.4</v>
          </cell>
          <cell r="H159">
            <v>14.9</v>
          </cell>
          <cell r="J159" t="str">
            <v>Antena</v>
          </cell>
          <cell r="K159" t="str">
            <v>Prisma</v>
          </cell>
          <cell r="M159">
            <v>1</v>
          </cell>
          <cell r="O159">
            <v>0.38</v>
          </cell>
          <cell r="P159">
            <v>14.9</v>
          </cell>
        </row>
        <row r="160">
          <cell r="C160" t="str">
            <v>7337.00B</v>
          </cell>
          <cell r="D160">
            <v>710</v>
          </cell>
          <cell r="E160">
            <v>280</v>
          </cell>
          <cell r="F160">
            <v>125</v>
          </cell>
          <cell r="G160">
            <v>5.5</v>
          </cell>
          <cell r="H160">
            <v>9.1999999999999993</v>
          </cell>
          <cell r="J160" t="str">
            <v>Antena</v>
          </cell>
          <cell r="K160" t="str">
            <v>Prisma</v>
          </cell>
          <cell r="M160">
            <v>1</v>
          </cell>
          <cell r="O160">
            <v>0.2</v>
          </cell>
          <cell r="P160">
            <v>9.1999999999999993</v>
          </cell>
        </row>
        <row r="161">
          <cell r="C161" t="str">
            <v>7338.00B</v>
          </cell>
          <cell r="D161">
            <v>710</v>
          </cell>
          <cell r="E161">
            <v>280</v>
          </cell>
          <cell r="F161">
            <v>125</v>
          </cell>
          <cell r="G161">
            <v>5.5</v>
          </cell>
          <cell r="H161">
            <v>9.1999999999999993</v>
          </cell>
          <cell r="J161" t="str">
            <v>Antena</v>
          </cell>
          <cell r="K161" t="str">
            <v>Prisma</v>
          </cell>
          <cell r="M161">
            <v>1</v>
          </cell>
          <cell r="O161">
            <v>0.2</v>
          </cell>
          <cell r="P161">
            <v>9.1999999999999993</v>
          </cell>
        </row>
        <row r="162">
          <cell r="C162" t="str">
            <v>7339.00B</v>
          </cell>
          <cell r="D162">
            <v>710</v>
          </cell>
          <cell r="E162">
            <v>280</v>
          </cell>
          <cell r="F162">
            <v>125</v>
          </cell>
          <cell r="G162">
            <v>5.5</v>
          </cell>
          <cell r="H162">
            <v>9.1999999999999993</v>
          </cell>
          <cell r="J162" t="str">
            <v>Antena</v>
          </cell>
          <cell r="K162" t="str">
            <v>Prisma</v>
          </cell>
          <cell r="M162">
            <v>1</v>
          </cell>
          <cell r="O162">
            <v>0.2</v>
          </cell>
          <cell r="P162">
            <v>9.1999999999999993</v>
          </cell>
        </row>
        <row r="163">
          <cell r="C163" t="str">
            <v>7390.00B</v>
          </cell>
          <cell r="D163">
            <v>710</v>
          </cell>
          <cell r="E163">
            <v>280</v>
          </cell>
          <cell r="F163">
            <v>125</v>
          </cell>
          <cell r="G163">
            <v>4</v>
          </cell>
          <cell r="H163">
            <v>7.7</v>
          </cell>
          <cell r="J163" t="str">
            <v>Antena</v>
          </cell>
          <cell r="K163" t="str">
            <v>Prisma</v>
          </cell>
          <cell r="M163">
            <v>1</v>
          </cell>
          <cell r="O163">
            <v>0.2</v>
          </cell>
          <cell r="P163">
            <v>7.7</v>
          </cell>
        </row>
        <row r="164">
          <cell r="C164" t="str">
            <v>7471.00</v>
          </cell>
          <cell r="D164">
            <v>1270</v>
          </cell>
          <cell r="E164">
            <v>280</v>
          </cell>
          <cell r="F164">
            <v>125</v>
          </cell>
          <cell r="G164">
            <v>9</v>
          </cell>
          <cell r="H164">
            <v>14</v>
          </cell>
          <cell r="J164" t="str">
            <v>Antena</v>
          </cell>
          <cell r="K164" t="str">
            <v>Prisma</v>
          </cell>
          <cell r="M164">
            <v>1</v>
          </cell>
          <cell r="O164">
            <v>0.36</v>
          </cell>
          <cell r="P164">
            <v>14</v>
          </cell>
        </row>
        <row r="165">
          <cell r="C165" t="str">
            <v>7472.00</v>
          </cell>
          <cell r="D165">
            <v>2020</v>
          </cell>
          <cell r="E165">
            <v>280</v>
          </cell>
          <cell r="F165">
            <v>125</v>
          </cell>
          <cell r="G165">
            <v>14.5</v>
          </cell>
          <cell r="H165">
            <v>20</v>
          </cell>
          <cell r="J165" t="str">
            <v>Antena</v>
          </cell>
          <cell r="K165" t="str">
            <v>Prisma</v>
          </cell>
          <cell r="M165">
            <v>1</v>
          </cell>
          <cell r="O165">
            <v>0.57000000000000006</v>
          </cell>
          <cell r="P165">
            <v>20</v>
          </cell>
        </row>
        <row r="166">
          <cell r="C166" t="str">
            <v>7473.00</v>
          </cell>
          <cell r="D166">
            <v>2520</v>
          </cell>
          <cell r="E166">
            <v>280</v>
          </cell>
          <cell r="F166">
            <v>125</v>
          </cell>
          <cell r="G166">
            <v>18.5</v>
          </cell>
          <cell r="H166">
            <v>24</v>
          </cell>
          <cell r="J166" t="str">
            <v>Antena</v>
          </cell>
          <cell r="K166" t="str">
            <v>Prisma</v>
          </cell>
          <cell r="M166">
            <v>1</v>
          </cell>
          <cell r="O166">
            <v>0.71</v>
          </cell>
          <cell r="P166">
            <v>24</v>
          </cell>
        </row>
        <row r="167">
          <cell r="C167" t="str">
            <v>7476.00</v>
          </cell>
          <cell r="D167">
            <v>1270</v>
          </cell>
          <cell r="E167">
            <v>280</v>
          </cell>
          <cell r="F167">
            <v>125</v>
          </cell>
          <cell r="G167">
            <v>8.5</v>
          </cell>
          <cell r="H167">
            <v>14</v>
          </cell>
          <cell r="J167" t="str">
            <v>Antena</v>
          </cell>
          <cell r="K167" t="str">
            <v>Prisma</v>
          </cell>
          <cell r="M167">
            <v>1</v>
          </cell>
          <cell r="O167">
            <v>0.36</v>
          </cell>
          <cell r="P167">
            <v>14</v>
          </cell>
        </row>
        <row r="168">
          <cell r="C168" t="str">
            <v>7476.02</v>
          </cell>
          <cell r="D168">
            <v>1270</v>
          </cell>
          <cell r="E168">
            <v>280</v>
          </cell>
          <cell r="F168">
            <v>125</v>
          </cell>
          <cell r="G168">
            <v>8.5</v>
          </cell>
          <cell r="H168">
            <v>14</v>
          </cell>
          <cell r="J168" t="str">
            <v>Antena</v>
          </cell>
          <cell r="K168" t="str">
            <v>Prisma</v>
          </cell>
          <cell r="M168">
            <v>1</v>
          </cell>
          <cell r="O168">
            <v>0.36</v>
          </cell>
          <cell r="P168">
            <v>14</v>
          </cell>
        </row>
        <row r="169">
          <cell r="C169" t="str">
            <v>7476.06</v>
          </cell>
          <cell r="D169">
            <v>1270</v>
          </cell>
          <cell r="E169">
            <v>280</v>
          </cell>
          <cell r="F169">
            <v>125</v>
          </cell>
          <cell r="G169">
            <v>8.5</v>
          </cell>
          <cell r="H169">
            <v>14</v>
          </cell>
          <cell r="J169" t="str">
            <v>Antena</v>
          </cell>
          <cell r="K169" t="str">
            <v>Prisma</v>
          </cell>
          <cell r="M169">
            <v>1</v>
          </cell>
          <cell r="O169">
            <v>0.36</v>
          </cell>
          <cell r="P169">
            <v>14</v>
          </cell>
        </row>
        <row r="170">
          <cell r="C170" t="str">
            <v>7477.00</v>
          </cell>
          <cell r="D170">
            <v>2020</v>
          </cell>
          <cell r="E170">
            <v>280</v>
          </cell>
          <cell r="F170">
            <v>125</v>
          </cell>
          <cell r="G170">
            <v>13</v>
          </cell>
          <cell r="H170">
            <v>18.5</v>
          </cell>
          <cell r="J170" t="str">
            <v>Antena</v>
          </cell>
          <cell r="K170" t="str">
            <v>Prisma</v>
          </cell>
          <cell r="M170">
            <v>1</v>
          </cell>
          <cell r="O170">
            <v>0.57000000000000006</v>
          </cell>
          <cell r="P170">
            <v>18.5</v>
          </cell>
        </row>
        <row r="171">
          <cell r="C171" t="str">
            <v>7477.02</v>
          </cell>
          <cell r="D171">
            <v>2020</v>
          </cell>
          <cell r="E171">
            <v>280</v>
          </cell>
          <cell r="F171">
            <v>125</v>
          </cell>
          <cell r="G171">
            <v>13</v>
          </cell>
          <cell r="H171">
            <v>18.5</v>
          </cell>
          <cell r="J171" t="str">
            <v>Antena</v>
          </cell>
          <cell r="K171" t="str">
            <v>Prisma</v>
          </cell>
          <cell r="M171">
            <v>1</v>
          </cell>
          <cell r="O171">
            <v>0.57000000000000006</v>
          </cell>
          <cell r="P171">
            <v>18.5</v>
          </cell>
        </row>
        <row r="172">
          <cell r="C172" t="str">
            <v>7477.06</v>
          </cell>
          <cell r="D172">
            <v>2020</v>
          </cell>
          <cell r="E172">
            <v>280</v>
          </cell>
          <cell r="F172">
            <v>125</v>
          </cell>
          <cell r="G172">
            <v>13</v>
          </cell>
          <cell r="H172">
            <v>18.5</v>
          </cell>
          <cell r="J172" t="str">
            <v>Antena</v>
          </cell>
          <cell r="K172" t="str">
            <v>Prisma</v>
          </cell>
          <cell r="M172">
            <v>1</v>
          </cell>
          <cell r="O172">
            <v>0.57000000000000006</v>
          </cell>
          <cell r="P172">
            <v>18.5</v>
          </cell>
        </row>
        <row r="173">
          <cell r="C173" t="str">
            <v>7478.00</v>
          </cell>
          <cell r="D173">
            <v>2520</v>
          </cell>
          <cell r="E173">
            <v>280</v>
          </cell>
          <cell r="F173">
            <v>125</v>
          </cell>
          <cell r="G173">
            <v>17</v>
          </cell>
          <cell r="H173">
            <v>22.5</v>
          </cell>
          <cell r="J173" t="str">
            <v>Antena</v>
          </cell>
          <cell r="K173" t="str">
            <v>Prisma</v>
          </cell>
          <cell r="M173">
            <v>1</v>
          </cell>
          <cell r="O173">
            <v>0.71</v>
          </cell>
          <cell r="P173">
            <v>22.5</v>
          </cell>
        </row>
        <row r="174">
          <cell r="C174" t="str">
            <v>7478.02</v>
          </cell>
          <cell r="D174">
            <v>2520</v>
          </cell>
          <cell r="E174">
            <v>280</v>
          </cell>
          <cell r="F174">
            <v>125</v>
          </cell>
          <cell r="G174">
            <v>17</v>
          </cell>
          <cell r="H174">
            <v>22.5</v>
          </cell>
          <cell r="J174" t="str">
            <v>Antena</v>
          </cell>
          <cell r="K174" t="str">
            <v>Prisma</v>
          </cell>
          <cell r="M174">
            <v>1</v>
          </cell>
          <cell r="O174">
            <v>0.71</v>
          </cell>
          <cell r="P174">
            <v>22.5</v>
          </cell>
        </row>
        <row r="175">
          <cell r="C175" t="str">
            <v>7478.06</v>
          </cell>
          <cell r="D175">
            <v>2520</v>
          </cell>
          <cell r="E175">
            <v>280</v>
          </cell>
          <cell r="F175">
            <v>125</v>
          </cell>
          <cell r="G175">
            <v>17</v>
          </cell>
          <cell r="H175">
            <v>22.5</v>
          </cell>
          <cell r="J175" t="str">
            <v>Antena</v>
          </cell>
          <cell r="K175" t="str">
            <v>Prisma</v>
          </cell>
          <cell r="M175">
            <v>1</v>
          </cell>
          <cell r="O175">
            <v>0.71</v>
          </cell>
          <cell r="P175">
            <v>22.5</v>
          </cell>
        </row>
        <row r="176">
          <cell r="C176" t="str">
            <v>7481.00</v>
          </cell>
          <cell r="D176">
            <v>1270</v>
          </cell>
          <cell r="E176">
            <v>280</v>
          </cell>
          <cell r="F176">
            <v>125</v>
          </cell>
          <cell r="G176">
            <v>13</v>
          </cell>
          <cell r="H176">
            <v>18.5</v>
          </cell>
          <cell r="J176" t="str">
            <v>Antena</v>
          </cell>
          <cell r="K176" t="str">
            <v>Prisma</v>
          </cell>
          <cell r="M176">
            <v>1</v>
          </cell>
          <cell r="O176">
            <v>0.36</v>
          </cell>
          <cell r="P176">
            <v>18.5</v>
          </cell>
        </row>
        <row r="177">
          <cell r="C177" t="str">
            <v>7482.00</v>
          </cell>
          <cell r="D177">
            <v>2020</v>
          </cell>
          <cell r="E177">
            <v>280</v>
          </cell>
          <cell r="F177">
            <v>125</v>
          </cell>
          <cell r="G177">
            <v>17</v>
          </cell>
          <cell r="H177">
            <v>22.5</v>
          </cell>
          <cell r="J177" t="str">
            <v>Antena</v>
          </cell>
          <cell r="K177" t="str">
            <v>Prisma</v>
          </cell>
          <cell r="M177">
            <v>1</v>
          </cell>
          <cell r="O177">
            <v>0.57000000000000006</v>
          </cell>
          <cell r="P177">
            <v>22.5</v>
          </cell>
        </row>
        <row r="178">
          <cell r="C178" t="str">
            <v>7483.00</v>
          </cell>
          <cell r="D178">
            <v>2520</v>
          </cell>
          <cell r="E178">
            <v>280</v>
          </cell>
          <cell r="F178">
            <v>125</v>
          </cell>
          <cell r="G178">
            <v>21</v>
          </cell>
          <cell r="H178">
            <v>26.5</v>
          </cell>
          <cell r="J178" t="str">
            <v>Antena</v>
          </cell>
          <cell r="K178" t="str">
            <v>Prisma</v>
          </cell>
          <cell r="M178">
            <v>1</v>
          </cell>
          <cell r="O178">
            <v>0.71</v>
          </cell>
          <cell r="P178">
            <v>26.5</v>
          </cell>
        </row>
        <row r="179">
          <cell r="C179" t="str">
            <v>7486.00</v>
          </cell>
          <cell r="D179">
            <v>1270</v>
          </cell>
          <cell r="E179">
            <v>280</v>
          </cell>
          <cell r="F179">
            <v>125</v>
          </cell>
          <cell r="G179">
            <v>11</v>
          </cell>
          <cell r="H179">
            <v>16.5</v>
          </cell>
          <cell r="J179" t="str">
            <v>Antena</v>
          </cell>
          <cell r="K179" t="str">
            <v>Prisma</v>
          </cell>
          <cell r="M179">
            <v>1</v>
          </cell>
          <cell r="O179">
            <v>0.36</v>
          </cell>
          <cell r="P179">
            <v>16.5</v>
          </cell>
        </row>
        <row r="180">
          <cell r="C180" t="str">
            <v>7486.02</v>
          </cell>
          <cell r="D180">
            <v>1270</v>
          </cell>
          <cell r="E180">
            <v>280</v>
          </cell>
          <cell r="F180">
            <v>125</v>
          </cell>
          <cell r="G180">
            <v>11</v>
          </cell>
          <cell r="H180">
            <v>16.5</v>
          </cell>
          <cell r="J180" t="str">
            <v>Antena</v>
          </cell>
          <cell r="K180" t="str">
            <v>Prisma</v>
          </cell>
          <cell r="M180">
            <v>1</v>
          </cell>
          <cell r="O180">
            <v>0.36</v>
          </cell>
          <cell r="P180">
            <v>16.5</v>
          </cell>
        </row>
        <row r="181">
          <cell r="C181" t="str">
            <v>7486.06</v>
          </cell>
          <cell r="D181">
            <v>1270</v>
          </cell>
          <cell r="E181">
            <v>280</v>
          </cell>
          <cell r="F181">
            <v>125</v>
          </cell>
          <cell r="G181">
            <v>11</v>
          </cell>
          <cell r="H181">
            <v>16.5</v>
          </cell>
          <cell r="J181" t="str">
            <v>Antena</v>
          </cell>
          <cell r="K181" t="str">
            <v>Prisma</v>
          </cell>
          <cell r="M181">
            <v>1</v>
          </cell>
          <cell r="O181">
            <v>0.36</v>
          </cell>
          <cell r="P181">
            <v>16.5</v>
          </cell>
        </row>
        <row r="182">
          <cell r="C182" t="str">
            <v>7487.00</v>
          </cell>
          <cell r="D182">
            <v>2020</v>
          </cell>
          <cell r="E182">
            <v>280</v>
          </cell>
          <cell r="F182">
            <v>125</v>
          </cell>
          <cell r="G182">
            <v>15</v>
          </cell>
          <cell r="H182">
            <v>20.5</v>
          </cell>
          <cell r="J182" t="str">
            <v>Antena</v>
          </cell>
          <cell r="K182" t="str">
            <v>Prisma</v>
          </cell>
          <cell r="M182">
            <v>1</v>
          </cell>
          <cell r="O182">
            <v>0.57000000000000006</v>
          </cell>
          <cell r="P182">
            <v>20.5</v>
          </cell>
        </row>
        <row r="183">
          <cell r="C183" t="str">
            <v>7487.02</v>
          </cell>
          <cell r="D183">
            <v>2020</v>
          </cell>
          <cell r="E183">
            <v>280</v>
          </cell>
          <cell r="F183">
            <v>125</v>
          </cell>
          <cell r="G183">
            <v>15</v>
          </cell>
          <cell r="H183">
            <v>20.5</v>
          </cell>
          <cell r="J183" t="str">
            <v>Antena</v>
          </cell>
          <cell r="K183" t="str">
            <v>Prisma</v>
          </cell>
          <cell r="M183">
            <v>1</v>
          </cell>
          <cell r="O183">
            <v>0.57000000000000006</v>
          </cell>
          <cell r="P183">
            <v>20.5</v>
          </cell>
        </row>
        <row r="184">
          <cell r="C184" t="str">
            <v>7487.06</v>
          </cell>
          <cell r="D184">
            <v>2020</v>
          </cell>
          <cell r="E184">
            <v>280</v>
          </cell>
          <cell r="F184">
            <v>125</v>
          </cell>
          <cell r="G184">
            <v>15</v>
          </cell>
          <cell r="H184">
            <v>20.5</v>
          </cell>
          <cell r="J184" t="str">
            <v>Antena</v>
          </cell>
          <cell r="K184" t="str">
            <v>Prisma</v>
          </cell>
          <cell r="M184">
            <v>1</v>
          </cell>
          <cell r="O184">
            <v>0.57000000000000006</v>
          </cell>
          <cell r="P184">
            <v>20.5</v>
          </cell>
        </row>
        <row r="185">
          <cell r="C185" t="str">
            <v>7488.00</v>
          </cell>
          <cell r="D185">
            <v>2520</v>
          </cell>
          <cell r="E185">
            <v>280</v>
          </cell>
          <cell r="F185">
            <v>125</v>
          </cell>
          <cell r="G185">
            <v>19</v>
          </cell>
          <cell r="H185">
            <v>24.5</v>
          </cell>
          <cell r="J185" t="str">
            <v>Antena</v>
          </cell>
          <cell r="K185" t="str">
            <v>Prisma</v>
          </cell>
          <cell r="M185">
            <v>1</v>
          </cell>
          <cell r="O185">
            <v>0.71</v>
          </cell>
          <cell r="P185">
            <v>24.5</v>
          </cell>
        </row>
        <row r="186">
          <cell r="C186" t="str">
            <v>7488.02</v>
          </cell>
          <cell r="D186">
            <v>2520</v>
          </cell>
          <cell r="E186">
            <v>280</v>
          </cell>
          <cell r="F186">
            <v>125</v>
          </cell>
          <cell r="G186">
            <v>19</v>
          </cell>
          <cell r="H186">
            <v>24.5</v>
          </cell>
          <cell r="J186" t="str">
            <v>Antena</v>
          </cell>
          <cell r="K186" t="str">
            <v>Prisma</v>
          </cell>
          <cell r="M186">
            <v>1</v>
          </cell>
          <cell r="O186">
            <v>0.71</v>
          </cell>
          <cell r="P186">
            <v>24.5</v>
          </cell>
        </row>
        <row r="187">
          <cell r="C187" t="str">
            <v>7488.06</v>
          </cell>
          <cell r="D187">
            <v>2520</v>
          </cell>
          <cell r="E187">
            <v>280</v>
          </cell>
          <cell r="F187">
            <v>125</v>
          </cell>
          <cell r="G187">
            <v>19</v>
          </cell>
          <cell r="H187">
            <v>24.5</v>
          </cell>
          <cell r="J187" t="str">
            <v>Antena</v>
          </cell>
          <cell r="K187" t="str">
            <v>Prisma</v>
          </cell>
          <cell r="M187">
            <v>1</v>
          </cell>
          <cell r="O187">
            <v>0.71</v>
          </cell>
          <cell r="P187">
            <v>24.5</v>
          </cell>
        </row>
        <row r="188">
          <cell r="C188" t="str">
            <v>7700.00</v>
          </cell>
          <cell r="D188">
            <v>709</v>
          </cell>
          <cell r="E188">
            <v>167</v>
          </cell>
          <cell r="F188">
            <v>89.5</v>
          </cell>
          <cell r="G188">
            <v>3</v>
          </cell>
          <cell r="H188">
            <v>6.7</v>
          </cell>
          <cell r="J188" t="str">
            <v>Antena</v>
          </cell>
          <cell r="K188" t="str">
            <v>Prisma</v>
          </cell>
          <cell r="M188">
            <v>1</v>
          </cell>
          <cell r="O188">
            <v>0.12</v>
          </cell>
          <cell r="P188">
            <v>6.7</v>
          </cell>
        </row>
        <row r="189">
          <cell r="C189" t="str">
            <v>7700.06</v>
          </cell>
          <cell r="D189">
            <v>709</v>
          </cell>
          <cell r="E189">
            <v>167</v>
          </cell>
          <cell r="F189">
            <v>89.5</v>
          </cell>
          <cell r="G189">
            <v>3</v>
          </cell>
          <cell r="H189">
            <v>6.7</v>
          </cell>
          <cell r="J189" t="str">
            <v>Antena</v>
          </cell>
          <cell r="K189" t="str">
            <v>Prisma</v>
          </cell>
          <cell r="M189">
            <v>1</v>
          </cell>
          <cell r="O189">
            <v>0.12</v>
          </cell>
          <cell r="P189">
            <v>6.7</v>
          </cell>
        </row>
        <row r="190">
          <cell r="C190" t="str">
            <v>7701.00</v>
          </cell>
          <cell r="D190">
            <v>1309</v>
          </cell>
          <cell r="E190">
            <v>167</v>
          </cell>
          <cell r="F190">
            <v>89.5</v>
          </cell>
          <cell r="G190">
            <v>4</v>
          </cell>
          <cell r="H190">
            <v>7.7</v>
          </cell>
          <cell r="J190" t="str">
            <v>Antena</v>
          </cell>
          <cell r="K190" t="str">
            <v>Prisma</v>
          </cell>
          <cell r="M190">
            <v>1</v>
          </cell>
          <cell r="O190">
            <v>0.22</v>
          </cell>
          <cell r="P190">
            <v>7.7</v>
          </cell>
        </row>
        <row r="191">
          <cell r="C191" t="str">
            <v>7701.02</v>
          </cell>
          <cell r="D191">
            <v>1309</v>
          </cell>
          <cell r="E191">
            <v>167</v>
          </cell>
          <cell r="F191">
            <v>89.5</v>
          </cell>
          <cell r="G191">
            <v>4</v>
          </cell>
          <cell r="H191">
            <v>7.7</v>
          </cell>
          <cell r="J191" t="str">
            <v>Antena</v>
          </cell>
          <cell r="K191" t="str">
            <v>Prisma</v>
          </cell>
          <cell r="M191">
            <v>1</v>
          </cell>
          <cell r="O191">
            <v>0.22</v>
          </cell>
          <cell r="P191">
            <v>7.7</v>
          </cell>
        </row>
        <row r="192">
          <cell r="C192" t="str">
            <v>7701.06</v>
          </cell>
          <cell r="D192">
            <v>1309</v>
          </cell>
          <cell r="E192">
            <v>167</v>
          </cell>
          <cell r="F192">
            <v>89.5</v>
          </cell>
          <cell r="G192">
            <v>4</v>
          </cell>
          <cell r="H192">
            <v>7.7</v>
          </cell>
          <cell r="J192" t="str">
            <v>Antena</v>
          </cell>
          <cell r="K192" t="str">
            <v>Prisma</v>
          </cell>
          <cell r="M192">
            <v>1</v>
          </cell>
          <cell r="O192">
            <v>0.22</v>
          </cell>
          <cell r="P192">
            <v>7.7</v>
          </cell>
        </row>
        <row r="193">
          <cell r="C193" t="str">
            <v>7701.1ST.0000.01</v>
          </cell>
          <cell r="D193">
            <v>1309</v>
          </cell>
          <cell r="E193">
            <v>167</v>
          </cell>
          <cell r="F193">
            <v>89.5</v>
          </cell>
          <cell r="H193">
            <v>10.1</v>
          </cell>
          <cell r="J193" t="str">
            <v>Antena</v>
          </cell>
          <cell r="K193" t="str">
            <v>Prisma</v>
          </cell>
          <cell r="M193">
            <v>1</v>
          </cell>
          <cell r="O193">
            <v>0.22</v>
          </cell>
          <cell r="P193">
            <v>10.1</v>
          </cell>
        </row>
        <row r="194">
          <cell r="C194" t="str">
            <v>7720.00</v>
          </cell>
          <cell r="D194">
            <v>709</v>
          </cell>
          <cell r="E194">
            <v>167</v>
          </cell>
          <cell r="F194">
            <v>89.5</v>
          </cell>
          <cell r="G194">
            <v>4.5</v>
          </cell>
          <cell r="H194">
            <v>8.1999999999999993</v>
          </cell>
          <cell r="J194" t="str">
            <v>Antena</v>
          </cell>
          <cell r="K194" t="str">
            <v>Prisma</v>
          </cell>
          <cell r="M194">
            <v>1</v>
          </cell>
          <cell r="O194">
            <v>0.12</v>
          </cell>
          <cell r="P194">
            <v>8.1999999999999993</v>
          </cell>
        </row>
        <row r="195">
          <cell r="C195" t="str">
            <v>7721.00</v>
          </cell>
          <cell r="D195">
            <v>1309</v>
          </cell>
          <cell r="E195">
            <v>167</v>
          </cell>
          <cell r="F195">
            <v>89.5</v>
          </cell>
          <cell r="G195">
            <v>6</v>
          </cell>
          <cell r="H195">
            <v>9.6999999999999993</v>
          </cell>
          <cell r="J195" t="str">
            <v>Antena</v>
          </cell>
          <cell r="K195" t="str">
            <v>Prisma</v>
          </cell>
          <cell r="M195">
            <v>1</v>
          </cell>
          <cell r="O195">
            <v>0.22</v>
          </cell>
          <cell r="P195">
            <v>9.6999999999999993</v>
          </cell>
        </row>
        <row r="196">
          <cell r="C196" t="str">
            <v>7721.02</v>
          </cell>
          <cell r="D196">
            <v>1309</v>
          </cell>
          <cell r="E196">
            <v>167</v>
          </cell>
          <cell r="F196">
            <v>89.5</v>
          </cell>
          <cell r="G196">
            <v>6</v>
          </cell>
          <cell r="H196">
            <v>9.6999999999999993</v>
          </cell>
          <cell r="J196" t="str">
            <v>Antena</v>
          </cell>
          <cell r="K196" t="str">
            <v>Prisma</v>
          </cell>
          <cell r="M196">
            <v>1</v>
          </cell>
          <cell r="O196">
            <v>0.22</v>
          </cell>
          <cell r="P196">
            <v>9.6999999999999993</v>
          </cell>
        </row>
        <row r="197">
          <cell r="C197" t="str">
            <v>7721.06</v>
          </cell>
          <cell r="D197">
            <v>1309</v>
          </cell>
          <cell r="E197">
            <v>167</v>
          </cell>
          <cell r="F197">
            <v>89.5</v>
          </cell>
          <cell r="G197">
            <v>6</v>
          </cell>
          <cell r="H197">
            <v>9.6999999999999993</v>
          </cell>
          <cell r="J197" t="str">
            <v>Antena</v>
          </cell>
          <cell r="K197" t="str">
            <v>Prisma</v>
          </cell>
          <cell r="M197">
            <v>1</v>
          </cell>
          <cell r="O197">
            <v>0.22</v>
          </cell>
          <cell r="P197">
            <v>9.6999999999999993</v>
          </cell>
        </row>
        <row r="198">
          <cell r="C198" t="str">
            <v>7721.10</v>
          </cell>
          <cell r="D198">
            <v>1309</v>
          </cell>
          <cell r="E198">
            <v>167</v>
          </cell>
          <cell r="F198">
            <v>89.5</v>
          </cell>
          <cell r="G198">
            <v>6</v>
          </cell>
          <cell r="H198">
            <v>9.6999999999999993</v>
          </cell>
          <cell r="J198" t="str">
            <v>Antena</v>
          </cell>
          <cell r="K198" t="str">
            <v>Prisma</v>
          </cell>
          <cell r="M198">
            <v>1</v>
          </cell>
          <cell r="O198">
            <v>0.22</v>
          </cell>
          <cell r="P198">
            <v>9.6999999999999993</v>
          </cell>
        </row>
        <row r="199">
          <cell r="C199" t="str">
            <v>7722.00</v>
          </cell>
          <cell r="D199">
            <v>1934</v>
          </cell>
          <cell r="E199">
            <v>167</v>
          </cell>
          <cell r="F199">
            <v>89.5</v>
          </cell>
          <cell r="G199">
            <v>8.5</v>
          </cell>
          <cell r="H199">
            <v>14</v>
          </cell>
          <cell r="J199" t="str">
            <v>Antena</v>
          </cell>
          <cell r="K199" t="str">
            <v>Prisma</v>
          </cell>
          <cell r="M199">
            <v>1</v>
          </cell>
          <cell r="O199">
            <v>0.33</v>
          </cell>
          <cell r="P199">
            <v>14</v>
          </cell>
        </row>
        <row r="200">
          <cell r="C200" t="str">
            <v>7735.00A</v>
          </cell>
          <cell r="D200">
            <v>709</v>
          </cell>
          <cell r="E200">
            <v>167</v>
          </cell>
          <cell r="F200">
            <v>89.5</v>
          </cell>
          <cell r="G200">
            <v>6</v>
          </cell>
          <cell r="H200">
            <v>9.6999999999999993</v>
          </cell>
          <cell r="J200" t="str">
            <v>Antena</v>
          </cell>
          <cell r="K200" t="str">
            <v>Prisma</v>
          </cell>
          <cell r="M200">
            <v>1</v>
          </cell>
          <cell r="O200">
            <v>0.12</v>
          </cell>
          <cell r="P200">
            <v>9.6999999999999993</v>
          </cell>
        </row>
        <row r="201">
          <cell r="C201" t="str">
            <v>7740.00A</v>
          </cell>
          <cell r="D201">
            <v>1309</v>
          </cell>
          <cell r="E201">
            <v>167</v>
          </cell>
          <cell r="F201">
            <v>89.5</v>
          </cell>
          <cell r="G201">
            <v>8</v>
          </cell>
          <cell r="H201">
            <v>11.7</v>
          </cell>
          <cell r="J201" t="str">
            <v>Antena</v>
          </cell>
          <cell r="K201" t="str">
            <v>Prisma</v>
          </cell>
          <cell r="M201">
            <v>1</v>
          </cell>
          <cell r="O201">
            <v>0.22</v>
          </cell>
          <cell r="P201">
            <v>11.7</v>
          </cell>
        </row>
        <row r="202">
          <cell r="C202" t="str">
            <v>7745.00A</v>
          </cell>
          <cell r="D202">
            <v>1934</v>
          </cell>
          <cell r="E202">
            <v>167</v>
          </cell>
          <cell r="F202">
            <v>89.5</v>
          </cell>
          <cell r="G202">
            <v>10.4</v>
          </cell>
          <cell r="H202">
            <v>15.9</v>
          </cell>
          <cell r="J202" t="str">
            <v>Antena</v>
          </cell>
          <cell r="K202" t="str">
            <v>Prisma</v>
          </cell>
          <cell r="M202">
            <v>1</v>
          </cell>
          <cell r="O202">
            <v>0.33</v>
          </cell>
          <cell r="P202">
            <v>15.9</v>
          </cell>
        </row>
        <row r="203">
          <cell r="C203" t="str">
            <v>7750.00</v>
          </cell>
          <cell r="D203">
            <v>1408</v>
          </cell>
          <cell r="E203">
            <v>280</v>
          </cell>
          <cell r="F203">
            <v>125</v>
          </cell>
          <cell r="G203">
            <v>12.1</v>
          </cell>
          <cell r="H203">
            <v>17.600000000000001</v>
          </cell>
          <cell r="J203" t="str">
            <v>Antena</v>
          </cell>
          <cell r="K203" t="str">
            <v>Prisma</v>
          </cell>
          <cell r="M203">
            <v>1</v>
          </cell>
          <cell r="O203">
            <v>0.4</v>
          </cell>
          <cell r="P203">
            <v>17.600000000000001</v>
          </cell>
        </row>
        <row r="204">
          <cell r="C204" t="str">
            <v>7750.0S0.0000.00</v>
          </cell>
          <cell r="D204">
            <v>1408</v>
          </cell>
          <cell r="E204">
            <v>280</v>
          </cell>
          <cell r="F204">
            <v>125</v>
          </cell>
          <cell r="G204">
            <v>12.1</v>
          </cell>
          <cell r="J204" t="str">
            <v>Antena</v>
          </cell>
          <cell r="K204" t="str">
            <v>Prisma</v>
          </cell>
          <cell r="M204">
            <v>1</v>
          </cell>
          <cell r="O204">
            <v>0.4</v>
          </cell>
          <cell r="P204">
            <v>12.1</v>
          </cell>
        </row>
        <row r="205">
          <cell r="C205" t="str">
            <v>7750.0ST.0002.00</v>
          </cell>
          <cell r="D205">
            <v>1408</v>
          </cell>
          <cell r="E205">
            <v>280</v>
          </cell>
          <cell r="F205">
            <v>125</v>
          </cell>
          <cell r="G205">
            <v>14.3</v>
          </cell>
          <cell r="H205">
            <v>18</v>
          </cell>
          <cell r="J205" t="str">
            <v>Antena</v>
          </cell>
          <cell r="K205" t="str">
            <v>Prisma</v>
          </cell>
          <cell r="M205">
            <v>1</v>
          </cell>
          <cell r="O205">
            <v>0.4</v>
          </cell>
          <cell r="P205">
            <v>18</v>
          </cell>
        </row>
        <row r="206">
          <cell r="C206" t="str">
            <v>7750.1ST.0000.00</v>
          </cell>
          <cell r="D206">
            <v>1408</v>
          </cell>
          <cell r="E206">
            <v>280</v>
          </cell>
          <cell r="F206">
            <v>125</v>
          </cell>
          <cell r="G206">
            <v>12.1</v>
          </cell>
          <cell r="H206">
            <v>17.600000000000001</v>
          </cell>
          <cell r="J206" t="str">
            <v>Antena</v>
          </cell>
          <cell r="K206" t="str">
            <v>Prisma</v>
          </cell>
          <cell r="M206">
            <v>1</v>
          </cell>
          <cell r="O206">
            <v>0.4</v>
          </cell>
          <cell r="P206">
            <v>17.600000000000001</v>
          </cell>
        </row>
        <row r="207">
          <cell r="C207" t="str">
            <v>7750.90</v>
          </cell>
          <cell r="D207">
            <v>1408</v>
          </cell>
          <cell r="E207">
            <v>280</v>
          </cell>
          <cell r="F207">
            <v>125</v>
          </cell>
          <cell r="G207">
            <v>12.1</v>
          </cell>
          <cell r="H207">
            <v>15.6</v>
          </cell>
          <cell r="J207" t="str">
            <v>Antena</v>
          </cell>
          <cell r="K207" t="str">
            <v>Prisma</v>
          </cell>
          <cell r="M207">
            <v>1</v>
          </cell>
          <cell r="O207">
            <v>0.4</v>
          </cell>
          <cell r="P207">
            <v>15.6</v>
          </cell>
        </row>
        <row r="208">
          <cell r="C208" t="str">
            <v>7752.00</v>
          </cell>
          <cell r="D208">
            <v>2033</v>
          </cell>
          <cell r="E208">
            <v>280</v>
          </cell>
          <cell r="F208">
            <v>125</v>
          </cell>
          <cell r="G208">
            <v>16</v>
          </cell>
          <cell r="H208">
            <v>19.8</v>
          </cell>
          <cell r="J208" t="str">
            <v>Antena</v>
          </cell>
          <cell r="K208" t="str">
            <v>Prisma</v>
          </cell>
          <cell r="M208">
            <v>1</v>
          </cell>
          <cell r="O208">
            <v>0.57000000000000006</v>
          </cell>
          <cell r="P208">
            <v>19.8</v>
          </cell>
        </row>
        <row r="209">
          <cell r="C209" t="str">
            <v>7752.0S0.0000.00</v>
          </cell>
          <cell r="D209">
            <v>2033</v>
          </cell>
          <cell r="E209">
            <v>280</v>
          </cell>
          <cell r="F209">
            <v>125</v>
          </cell>
          <cell r="G209">
            <v>16</v>
          </cell>
          <cell r="J209" t="str">
            <v>Antena</v>
          </cell>
          <cell r="K209" t="str">
            <v>Prisma</v>
          </cell>
          <cell r="M209">
            <v>1</v>
          </cell>
          <cell r="O209">
            <v>0.57000000000000006</v>
          </cell>
          <cell r="P209">
            <v>16</v>
          </cell>
        </row>
        <row r="210">
          <cell r="C210" t="str">
            <v>7752.0ST.0002.00</v>
          </cell>
          <cell r="D210">
            <v>2033</v>
          </cell>
          <cell r="E210">
            <v>280</v>
          </cell>
          <cell r="F210">
            <v>125</v>
          </cell>
          <cell r="G210">
            <v>16</v>
          </cell>
          <cell r="H210">
            <v>19.8</v>
          </cell>
          <cell r="J210" t="str">
            <v>Antena</v>
          </cell>
          <cell r="K210" t="str">
            <v>Prisma</v>
          </cell>
          <cell r="M210">
            <v>1</v>
          </cell>
          <cell r="O210">
            <v>0.57000000000000006</v>
          </cell>
          <cell r="P210">
            <v>19.8</v>
          </cell>
        </row>
        <row r="211">
          <cell r="C211" t="str">
            <v>7752.90</v>
          </cell>
          <cell r="D211">
            <v>2033</v>
          </cell>
          <cell r="E211">
            <v>280</v>
          </cell>
          <cell r="F211">
            <v>125</v>
          </cell>
          <cell r="G211">
            <v>16</v>
          </cell>
          <cell r="H211">
            <v>19.8</v>
          </cell>
          <cell r="J211" t="str">
            <v>Antena</v>
          </cell>
          <cell r="K211" t="str">
            <v>Prisma</v>
          </cell>
          <cell r="M211">
            <v>1</v>
          </cell>
          <cell r="O211">
            <v>0.57000000000000006</v>
          </cell>
          <cell r="P211">
            <v>19.8</v>
          </cell>
        </row>
        <row r="212">
          <cell r="C212" t="str">
            <v>7755.00</v>
          </cell>
          <cell r="D212">
            <v>2658</v>
          </cell>
          <cell r="E212">
            <v>280</v>
          </cell>
          <cell r="F212">
            <v>125</v>
          </cell>
          <cell r="G212">
            <v>19.600000000000001</v>
          </cell>
          <cell r="H212">
            <v>25.1</v>
          </cell>
          <cell r="J212" t="str">
            <v>Antena</v>
          </cell>
          <cell r="K212" t="str">
            <v>Prisma</v>
          </cell>
          <cell r="M212">
            <v>1</v>
          </cell>
          <cell r="O212">
            <v>0.75</v>
          </cell>
          <cell r="P212">
            <v>25.1</v>
          </cell>
        </row>
        <row r="213">
          <cell r="C213" t="str">
            <v>7755.0S0.0000.00</v>
          </cell>
          <cell r="D213">
            <v>2658</v>
          </cell>
          <cell r="E213">
            <v>280</v>
          </cell>
          <cell r="F213">
            <v>125</v>
          </cell>
          <cell r="G213">
            <v>19.600000000000001</v>
          </cell>
          <cell r="J213" t="str">
            <v>Antena</v>
          </cell>
          <cell r="K213" t="str">
            <v>Prisma</v>
          </cell>
          <cell r="M213">
            <v>1</v>
          </cell>
          <cell r="O213">
            <v>0.75</v>
          </cell>
          <cell r="P213">
            <v>19.600000000000001</v>
          </cell>
        </row>
        <row r="214">
          <cell r="C214" t="str">
            <v>7755.0ST.0002.00</v>
          </cell>
          <cell r="D214">
            <v>2658</v>
          </cell>
          <cell r="E214">
            <v>280</v>
          </cell>
          <cell r="F214">
            <v>125</v>
          </cell>
          <cell r="G214">
            <v>19.600000000000001</v>
          </cell>
          <cell r="H214">
            <v>25.1</v>
          </cell>
          <cell r="J214" t="str">
            <v>Antena</v>
          </cell>
          <cell r="K214" t="str">
            <v>Prisma</v>
          </cell>
          <cell r="M214">
            <v>1</v>
          </cell>
          <cell r="O214">
            <v>0.75</v>
          </cell>
          <cell r="P214">
            <v>25.1</v>
          </cell>
        </row>
        <row r="215">
          <cell r="C215" t="str">
            <v>7755.90</v>
          </cell>
          <cell r="D215">
            <v>2658</v>
          </cell>
          <cell r="E215">
            <v>280</v>
          </cell>
          <cell r="F215">
            <v>125</v>
          </cell>
          <cell r="G215">
            <v>19.600000000000001</v>
          </cell>
          <cell r="H215">
            <v>23.1</v>
          </cell>
          <cell r="J215" t="str">
            <v>Antena</v>
          </cell>
          <cell r="K215" t="str">
            <v>Prisma</v>
          </cell>
          <cell r="M215">
            <v>1</v>
          </cell>
          <cell r="O215">
            <v>0.75</v>
          </cell>
          <cell r="P215">
            <v>23.1</v>
          </cell>
        </row>
        <row r="216">
          <cell r="C216" t="str">
            <v>7760.00</v>
          </cell>
          <cell r="D216">
            <v>1320</v>
          </cell>
          <cell r="E216">
            <v>343</v>
          </cell>
          <cell r="F216">
            <v>100</v>
          </cell>
          <cell r="G216">
            <v>14</v>
          </cell>
          <cell r="H216">
            <v>19.5</v>
          </cell>
          <cell r="J216" t="str">
            <v>Antena</v>
          </cell>
          <cell r="K216" t="str">
            <v>Prisma</v>
          </cell>
          <cell r="M216">
            <v>1</v>
          </cell>
          <cell r="O216">
            <v>0.46</v>
          </cell>
          <cell r="P216">
            <v>19.5</v>
          </cell>
        </row>
        <row r="217">
          <cell r="C217" t="str">
            <v>7760.02</v>
          </cell>
          <cell r="D217">
            <v>1320</v>
          </cell>
          <cell r="E217">
            <v>343</v>
          </cell>
          <cell r="F217">
            <v>100</v>
          </cell>
          <cell r="G217">
            <v>14</v>
          </cell>
          <cell r="H217">
            <v>19.5</v>
          </cell>
          <cell r="J217" t="str">
            <v>Antena</v>
          </cell>
          <cell r="K217" t="str">
            <v>Prisma</v>
          </cell>
          <cell r="M217">
            <v>1</v>
          </cell>
          <cell r="O217">
            <v>0.46</v>
          </cell>
          <cell r="P217">
            <v>19.5</v>
          </cell>
        </row>
        <row r="218">
          <cell r="C218" t="str">
            <v>7760.03</v>
          </cell>
          <cell r="D218">
            <v>1320</v>
          </cell>
          <cell r="E218">
            <v>343</v>
          </cell>
          <cell r="F218">
            <v>100</v>
          </cell>
          <cell r="G218">
            <v>14</v>
          </cell>
          <cell r="H218">
            <v>19.5</v>
          </cell>
          <cell r="J218" t="str">
            <v>Antena</v>
          </cell>
          <cell r="K218" t="str">
            <v>Prisma</v>
          </cell>
          <cell r="M218">
            <v>1</v>
          </cell>
          <cell r="O218">
            <v>0.46</v>
          </cell>
          <cell r="P218">
            <v>19.5</v>
          </cell>
        </row>
        <row r="219">
          <cell r="C219" t="str">
            <v>7760.06</v>
          </cell>
          <cell r="D219">
            <v>1320</v>
          </cell>
          <cell r="E219">
            <v>343</v>
          </cell>
          <cell r="F219">
            <v>100</v>
          </cell>
          <cell r="G219">
            <v>14</v>
          </cell>
          <cell r="H219">
            <v>19.5</v>
          </cell>
          <cell r="J219" t="str">
            <v>Antena</v>
          </cell>
          <cell r="K219" t="str">
            <v>Prisma</v>
          </cell>
          <cell r="M219">
            <v>1</v>
          </cell>
          <cell r="O219">
            <v>0.46</v>
          </cell>
          <cell r="P219">
            <v>19.5</v>
          </cell>
        </row>
        <row r="220">
          <cell r="C220" t="str">
            <v>7762.00</v>
          </cell>
          <cell r="D220">
            <v>1320</v>
          </cell>
          <cell r="E220">
            <v>343</v>
          </cell>
          <cell r="F220">
            <v>100</v>
          </cell>
          <cell r="G220">
            <v>18</v>
          </cell>
          <cell r="H220">
            <v>23.5</v>
          </cell>
          <cell r="J220" t="str">
            <v>Antena</v>
          </cell>
          <cell r="K220" t="str">
            <v>Prisma</v>
          </cell>
          <cell r="M220">
            <v>1</v>
          </cell>
          <cell r="O220">
            <v>0.46</v>
          </cell>
          <cell r="P220">
            <v>23.5</v>
          </cell>
        </row>
        <row r="221">
          <cell r="C221" t="str">
            <v>7765.00</v>
          </cell>
          <cell r="D221">
            <v>1934</v>
          </cell>
          <cell r="E221">
            <v>343</v>
          </cell>
          <cell r="F221">
            <v>100</v>
          </cell>
          <cell r="G221">
            <v>17</v>
          </cell>
          <cell r="H221">
            <v>22.5</v>
          </cell>
          <cell r="J221" t="str">
            <v>Antena</v>
          </cell>
          <cell r="K221" t="str">
            <v>Prisma</v>
          </cell>
          <cell r="M221">
            <v>1</v>
          </cell>
          <cell r="O221">
            <v>0.67</v>
          </cell>
          <cell r="P221">
            <v>22.5</v>
          </cell>
        </row>
        <row r="222">
          <cell r="C222" t="str">
            <v>7766.00</v>
          </cell>
          <cell r="D222">
            <v>1934</v>
          </cell>
          <cell r="E222">
            <v>343</v>
          </cell>
          <cell r="F222">
            <v>100</v>
          </cell>
          <cell r="G222">
            <v>22</v>
          </cell>
          <cell r="H222">
            <v>27.5</v>
          </cell>
          <cell r="J222" t="str">
            <v>Antena</v>
          </cell>
          <cell r="K222" t="str">
            <v>Prisma</v>
          </cell>
          <cell r="M222">
            <v>1</v>
          </cell>
          <cell r="O222">
            <v>0.67</v>
          </cell>
          <cell r="P222">
            <v>27.5</v>
          </cell>
        </row>
        <row r="223">
          <cell r="C223" t="str">
            <v>7770.00A</v>
          </cell>
          <cell r="D223">
            <v>1408</v>
          </cell>
          <cell r="E223">
            <v>280</v>
          </cell>
          <cell r="F223">
            <v>125</v>
          </cell>
          <cell r="G223">
            <v>12.1</v>
          </cell>
          <cell r="H223">
            <v>17.600000000000001</v>
          </cell>
          <cell r="J223" t="str">
            <v>Antena</v>
          </cell>
          <cell r="K223" t="str">
            <v>Prisma</v>
          </cell>
          <cell r="M223">
            <v>1</v>
          </cell>
          <cell r="O223">
            <v>0.4</v>
          </cell>
          <cell r="P223">
            <v>17.600000000000001</v>
          </cell>
        </row>
        <row r="224">
          <cell r="C224" t="str">
            <v>7772.00A</v>
          </cell>
          <cell r="D224">
            <v>2033</v>
          </cell>
          <cell r="E224">
            <v>280</v>
          </cell>
          <cell r="F224">
            <v>125</v>
          </cell>
          <cell r="G224">
            <v>16</v>
          </cell>
          <cell r="H224">
            <v>19.8</v>
          </cell>
          <cell r="J224" t="str">
            <v>Antena</v>
          </cell>
          <cell r="K224" t="str">
            <v>Prisma</v>
          </cell>
          <cell r="M224">
            <v>1</v>
          </cell>
          <cell r="O224">
            <v>0.57000000000000006</v>
          </cell>
          <cell r="P224">
            <v>19.8</v>
          </cell>
        </row>
        <row r="225">
          <cell r="C225" t="str">
            <v>7775.00A</v>
          </cell>
          <cell r="D225">
            <v>2658</v>
          </cell>
          <cell r="E225">
            <v>280</v>
          </cell>
          <cell r="F225">
            <v>125</v>
          </cell>
          <cell r="G225">
            <v>19.600000000000001</v>
          </cell>
          <cell r="H225">
            <v>25.1</v>
          </cell>
          <cell r="J225" t="str">
            <v>Antena</v>
          </cell>
          <cell r="K225" t="str">
            <v>Prisma</v>
          </cell>
          <cell r="M225">
            <v>1</v>
          </cell>
          <cell r="O225">
            <v>0.75</v>
          </cell>
          <cell r="P225">
            <v>25.1</v>
          </cell>
        </row>
        <row r="226">
          <cell r="C226" t="str">
            <v>7780.00</v>
          </cell>
          <cell r="D226">
            <v>1408</v>
          </cell>
          <cell r="E226">
            <v>280</v>
          </cell>
          <cell r="F226">
            <v>125</v>
          </cell>
          <cell r="G226">
            <v>13.5</v>
          </cell>
          <cell r="H226">
            <v>19</v>
          </cell>
          <cell r="J226" t="str">
            <v>Antena</v>
          </cell>
          <cell r="K226" t="str">
            <v>Prisma</v>
          </cell>
          <cell r="M226">
            <v>1</v>
          </cell>
          <cell r="O226">
            <v>0.4</v>
          </cell>
          <cell r="P226">
            <v>19</v>
          </cell>
        </row>
        <row r="227">
          <cell r="C227" t="str">
            <v>7782.00</v>
          </cell>
          <cell r="D227">
            <v>2033</v>
          </cell>
          <cell r="E227">
            <v>280</v>
          </cell>
          <cell r="F227">
            <v>125</v>
          </cell>
          <cell r="G227">
            <v>17.899999999999999</v>
          </cell>
          <cell r="H227">
            <v>23.4</v>
          </cell>
          <cell r="J227" t="str">
            <v>Antena</v>
          </cell>
          <cell r="K227" t="str">
            <v>Prisma</v>
          </cell>
          <cell r="M227">
            <v>1</v>
          </cell>
          <cell r="O227">
            <v>0.57000000000000006</v>
          </cell>
          <cell r="P227">
            <v>23.4</v>
          </cell>
        </row>
        <row r="228">
          <cell r="C228" t="str">
            <v>7785.00</v>
          </cell>
          <cell r="D228">
            <v>2658</v>
          </cell>
          <cell r="E228">
            <v>280</v>
          </cell>
          <cell r="F228">
            <v>125</v>
          </cell>
          <cell r="G228">
            <v>22.2</v>
          </cell>
          <cell r="H228">
            <v>27.7</v>
          </cell>
          <cell r="J228" t="str">
            <v>Antena</v>
          </cell>
          <cell r="K228" t="str">
            <v>Prisma</v>
          </cell>
          <cell r="M228">
            <v>1</v>
          </cell>
          <cell r="O228">
            <v>0.75</v>
          </cell>
          <cell r="P228">
            <v>27.7</v>
          </cell>
        </row>
        <row r="229">
          <cell r="C229" t="str">
            <v>7804.00</v>
          </cell>
          <cell r="D229">
            <v>1320</v>
          </cell>
          <cell r="E229">
            <v>590</v>
          </cell>
          <cell r="F229">
            <v>350</v>
          </cell>
          <cell r="G229">
            <v>11</v>
          </cell>
          <cell r="H229">
            <v>16.5</v>
          </cell>
          <cell r="J229" t="str">
            <v>Antena</v>
          </cell>
          <cell r="K229" t="str">
            <v>Prisma</v>
          </cell>
          <cell r="M229">
            <v>1</v>
          </cell>
          <cell r="O229">
            <v>0.78</v>
          </cell>
          <cell r="P229">
            <v>16.5</v>
          </cell>
        </row>
        <row r="230">
          <cell r="C230" t="str">
            <v>7824.00</v>
          </cell>
          <cell r="D230">
            <v>1320</v>
          </cell>
          <cell r="E230">
            <v>330</v>
          </cell>
          <cell r="F230">
            <v>290</v>
          </cell>
          <cell r="G230">
            <v>7.4</v>
          </cell>
          <cell r="H230">
            <v>12.9</v>
          </cell>
          <cell r="J230" t="str">
            <v>Antena</v>
          </cell>
          <cell r="K230" t="str">
            <v>Prisma</v>
          </cell>
          <cell r="M230">
            <v>1</v>
          </cell>
          <cell r="O230">
            <v>0.44</v>
          </cell>
          <cell r="P230">
            <v>12.9</v>
          </cell>
        </row>
        <row r="231">
          <cell r="C231" t="str">
            <v>7834.00</v>
          </cell>
          <cell r="D231">
            <v>1320</v>
          </cell>
          <cell r="E231">
            <v>290</v>
          </cell>
          <cell r="F231">
            <v>290</v>
          </cell>
          <cell r="G231">
            <v>6.9</v>
          </cell>
          <cell r="H231">
            <v>12.4</v>
          </cell>
          <cell r="J231" t="str">
            <v>Antena</v>
          </cell>
          <cell r="K231" t="str">
            <v>Prisma</v>
          </cell>
          <cell r="M231">
            <v>1</v>
          </cell>
          <cell r="O231">
            <v>0.39</v>
          </cell>
          <cell r="P231">
            <v>12.4</v>
          </cell>
        </row>
        <row r="232">
          <cell r="C232" t="str">
            <v>7838.00</v>
          </cell>
          <cell r="D232">
            <v>2600</v>
          </cell>
          <cell r="E232">
            <v>290</v>
          </cell>
          <cell r="F232">
            <v>290</v>
          </cell>
          <cell r="G232">
            <v>11.1</v>
          </cell>
          <cell r="H232">
            <v>16.600000000000001</v>
          </cell>
          <cell r="J232" t="str">
            <v>Antena</v>
          </cell>
          <cell r="K232" t="str">
            <v>Prisma</v>
          </cell>
          <cell r="M232">
            <v>1</v>
          </cell>
          <cell r="O232">
            <v>0.76</v>
          </cell>
          <cell r="P232">
            <v>16.600000000000001</v>
          </cell>
        </row>
        <row r="233">
          <cell r="C233" t="str">
            <v>7840.00</v>
          </cell>
          <cell r="D233">
            <v>1331</v>
          </cell>
          <cell r="E233">
            <v>280</v>
          </cell>
          <cell r="F233">
            <v>125</v>
          </cell>
          <cell r="G233">
            <v>12</v>
          </cell>
          <cell r="H233">
            <v>17.5</v>
          </cell>
          <cell r="J233" t="str">
            <v>Antena</v>
          </cell>
          <cell r="K233" t="str">
            <v>Prisma</v>
          </cell>
          <cell r="M233">
            <v>1</v>
          </cell>
          <cell r="O233">
            <v>0.38</v>
          </cell>
          <cell r="P233">
            <v>17.5</v>
          </cell>
        </row>
        <row r="234">
          <cell r="C234" t="str">
            <v>7850.00B</v>
          </cell>
          <cell r="D234">
            <v>1331</v>
          </cell>
          <cell r="E234">
            <v>280</v>
          </cell>
          <cell r="F234">
            <v>125</v>
          </cell>
          <cell r="G234">
            <v>12</v>
          </cell>
          <cell r="H234">
            <v>17.5</v>
          </cell>
          <cell r="J234" t="str">
            <v>Antena</v>
          </cell>
          <cell r="K234" t="str">
            <v>Prisma</v>
          </cell>
          <cell r="M234">
            <v>1</v>
          </cell>
          <cell r="O234">
            <v>0.38</v>
          </cell>
          <cell r="P234">
            <v>17.5</v>
          </cell>
        </row>
        <row r="235">
          <cell r="C235" t="str">
            <v>8720.0ST.B100.00</v>
          </cell>
          <cell r="D235">
            <v>709</v>
          </cell>
          <cell r="E235">
            <v>167</v>
          </cell>
          <cell r="F235">
            <v>89.5</v>
          </cell>
          <cell r="G235">
            <v>4.5</v>
          </cell>
          <cell r="H235">
            <v>8.1999999999999993</v>
          </cell>
          <cell r="J235" t="str">
            <v>Antena</v>
          </cell>
          <cell r="K235" t="str">
            <v>Prisma</v>
          </cell>
          <cell r="M235">
            <v>1</v>
          </cell>
          <cell r="O235">
            <v>0.12</v>
          </cell>
          <cell r="P235">
            <v>8.1999999999999993</v>
          </cell>
        </row>
        <row r="236">
          <cell r="C236" t="str">
            <v>8721.0ST.B100.00</v>
          </cell>
          <cell r="D236">
            <v>1309</v>
          </cell>
          <cell r="E236">
            <v>167</v>
          </cell>
          <cell r="F236">
            <v>89.5</v>
          </cell>
          <cell r="G236">
            <v>7.3</v>
          </cell>
          <cell r="H236">
            <v>11</v>
          </cell>
          <cell r="J236" t="str">
            <v>Antena</v>
          </cell>
          <cell r="K236" t="str">
            <v>Prisma</v>
          </cell>
          <cell r="M236">
            <v>1</v>
          </cell>
          <cell r="O236">
            <v>0.22</v>
          </cell>
          <cell r="P236">
            <v>11</v>
          </cell>
        </row>
        <row r="237">
          <cell r="C237" t="str">
            <v>8722.0ST.B100.00</v>
          </cell>
          <cell r="D237">
            <v>1934</v>
          </cell>
          <cell r="E237">
            <v>167</v>
          </cell>
          <cell r="F237">
            <v>89.5</v>
          </cell>
          <cell r="G237">
            <v>8.5</v>
          </cell>
          <cell r="H237">
            <v>14</v>
          </cell>
          <cell r="J237" t="str">
            <v>Antena</v>
          </cell>
          <cell r="K237" t="str">
            <v>Prisma</v>
          </cell>
          <cell r="M237">
            <v>1</v>
          </cell>
          <cell r="O237">
            <v>0.33</v>
          </cell>
          <cell r="P237">
            <v>14</v>
          </cell>
        </row>
        <row r="238">
          <cell r="C238" t="str">
            <v>8760.0ST.B100.00</v>
          </cell>
          <cell r="D238">
            <v>1320</v>
          </cell>
          <cell r="E238">
            <v>343</v>
          </cell>
          <cell r="F238">
            <v>100</v>
          </cell>
          <cell r="G238">
            <v>14</v>
          </cell>
          <cell r="H238">
            <v>19.5</v>
          </cell>
          <cell r="J238" t="str">
            <v>Antena</v>
          </cell>
          <cell r="K238" t="str">
            <v>Prisma</v>
          </cell>
          <cell r="M238">
            <v>1</v>
          </cell>
          <cell r="O238">
            <v>0.46</v>
          </cell>
          <cell r="P238">
            <v>19.5</v>
          </cell>
        </row>
        <row r="239">
          <cell r="C239" t="str">
            <v>BSA-185065/10</v>
          </cell>
          <cell r="D239">
            <v>1530</v>
          </cell>
          <cell r="E239">
            <v>160.01999999999998</v>
          </cell>
          <cell r="F239">
            <v>50</v>
          </cell>
          <cell r="G239">
            <v>4.0999999999999996</v>
          </cell>
          <cell r="J239" t="str">
            <v>Antena</v>
          </cell>
          <cell r="K239" t="str">
            <v>Prisma</v>
          </cell>
          <cell r="M239">
            <v>1</v>
          </cell>
          <cell r="O239">
            <v>0.23</v>
          </cell>
          <cell r="P239">
            <v>4.0999999999999996</v>
          </cell>
        </row>
        <row r="240">
          <cell r="C240" t="str">
            <v>BSA-185065/12-E-DIN</v>
          </cell>
          <cell r="D240">
            <v>749.3</v>
          </cell>
          <cell r="E240">
            <v>160.01999999999998</v>
          </cell>
          <cell r="F240">
            <v>50.8</v>
          </cell>
          <cell r="G240">
            <v>2.4040642293386552</v>
          </cell>
          <cell r="J240" t="str">
            <v>Antena</v>
          </cell>
          <cell r="K240" t="str">
            <v>Prisma</v>
          </cell>
          <cell r="M240">
            <v>1</v>
          </cell>
          <cell r="O240">
            <v>0.12</v>
          </cell>
          <cell r="P240">
            <v>2.5</v>
          </cell>
        </row>
        <row r="241">
          <cell r="C241" t="str">
            <v>BSA-185065/16CF</v>
          </cell>
          <cell r="D241">
            <v>2400</v>
          </cell>
          <cell r="E241">
            <v>160</v>
          </cell>
          <cell r="F241">
            <v>50</v>
          </cell>
          <cell r="G241">
            <v>6.6</v>
          </cell>
          <cell r="J241" t="str">
            <v>Antena</v>
          </cell>
          <cell r="K241" t="str">
            <v>Prisma</v>
          </cell>
          <cell r="M241">
            <v>1</v>
          </cell>
          <cell r="O241">
            <v>0.38400000000000001</v>
          </cell>
          <cell r="P241">
            <v>6.6</v>
          </cell>
        </row>
        <row r="242">
          <cell r="C242" t="str">
            <v>BXA-185040/4CF __ 4° FP</v>
          </cell>
          <cell r="D242">
            <v>636</v>
          </cell>
          <cell r="E242">
            <v>301</v>
          </cell>
          <cell r="F242">
            <v>120</v>
          </cell>
          <cell r="G242">
            <v>4.3</v>
          </cell>
          <cell r="J242" t="str">
            <v>Antena</v>
          </cell>
          <cell r="K242" t="str">
            <v>Prisma</v>
          </cell>
          <cell r="M242">
            <v>1</v>
          </cell>
          <cell r="O242">
            <v>0.2</v>
          </cell>
          <cell r="P242">
            <v>4.3</v>
          </cell>
        </row>
        <row r="243">
          <cell r="C243" t="str">
            <v>BXA-185040/4CF __ 6° FP</v>
          </cell>
          <cell r="D243">
            <v>636</v>
          </cell>
          <cell r="E243">
            <v>301</v>
          </cell>
          <cell r="F243">
            <v>120</v>
          </cell>
          <cell r="G243">
            <v>4.3</v>
          </cell>
          <cell r="J243" t="str">
            <v>Antena</v>
          </cell>
          <cell r="K243" t="str">
            <v>Prisma</v>
          </cell>
          <cell r="M243">
            <v>1</v>
          </cell>
          <cell r="O243">
            <v>0.2</v>
          </cell>
          <cell r="P243">
            <v>4.3</v>
          </cell>
        </row>
        <row r="244">
          <cell r="C244" t="str">
            <v>BXA-185040/8CF __ 2° FP</v>
          </cell>
          <cell r="D244">
            <v>1240</v>
          </cell>
          <cell r="E244">
            <v>300</v>
          </cell>
          <cell r="F244">
            <v>120</v>
          </cell>
          <cell r="G244">
            <v>5.9</v>
          </cell>
          <cell r="J244" t="str">
            <v>Antena</v>
          </cell>
          <cell r="K244" t="str">
            <v>Prisma</v>
          </cell>
          <cell r="M244">
            <v>1</v>
          </cell>
          <cell r="O244">
            <v>0.38</v>
          </cell>
          <cell r="P244">
            <v>5.9</v>
          </cell>
        </row>
        <row r="245">
          <cell r="C245" t="str">
            <v>BXA-185040/8CF __ 4° FP</v>
          </cell>
          <cell r="D245">
            <v>1240</v>
          </cell>
          <cell r="E245">
            <v>300</v>
          </cell>
          <cell r="F245">
            <v>120</v>
          </cell>
          <cell r="G245">
            <v>5.9</v>
          </cell>
          <cell r="J245" t="str">
            <v>Antena</v>
          </cell>
          <cell r="K245" t="str">
            <v>Prisma</v>
          </cell>
          <cell r="M245">
            <v>1</v>
          </cell>
          <cell r="O245">
            <v>0.38</v>
          </cell>
          <cell r="P245">
            <v>5.9</v>
          </cell>
        </row>
        <row r="246">
          <cell r="C246" t="str">
            <v>BXA-185040/8CF __ FP</v>
          </cell>
          <cell r="D246">
            <v>1240</v>
          </cell>
          <cell r="E246">
            <v>300</v>
          </cell>
          <cell r="F246">
            <v>120</v>
          </cell>
          <cell r="G246">
            <v>5.9</v>
          </cell>
          <cell r="J246" t="str">
            <v>Antena</v>
          </cell>
          <cell r="K246" t="str">
            <v>Prisma</v>
          </cell>
          <cell r="M246">
            <v>1</v>
          </cell>
          <cell r="O246">
            <v>0.38</v>
          </cell>
          <cell r="P246">
            <v>5.9</v>
          </cell>
        </row>
        <row r="247">
          <cell r="C247" t="str">
            <v>BXA-185060/12CF __ 2° FP</v>
          </cell>
          <cell r="D247">
            <v>1840</v>
          </cell>
          <cell r="E247">
            <v>154</v>
          </cell>
          <cell r="F247">
            <v>105</v>
          </cell>
          <cell r="G247">
            <v>6.8</v>
          </cell>
          <cell r="J247" t="str">
            <v>Antena</v>
          </cell>
          <cell r="K247" t="str">
            <v>Prisma</v>
          </cell>
          <cell r="M247">
            <v>1</v>
          </cell>
          <cell r="O247">
            <v>0.29000000000000004</v>
          </cell>
          <cell r="P247">
            <v>6.8</v>
          </cell>
        </row>
        <row r="248">
          <cell r="C248" t="str">
            <v>BXA-185060/12CF __ FP</v>
          </cell>
          <cell r="D248">
            <v>1840</v>
          </cell>
          <cell r="E248">
            <v>154</v>
          </cell>
          <cell r="F248">
            <v>105</v>
          </cell>
          <cell r="G248">
            <v>6.8</v>
          </cell>
          <cell r="J248" t="str">
            <v>Antena</v>
          </cell>
          <cell r="K248" t="str">
            <v>Prisma</v>
          </cell>
          <cell r="M248">
            <v>1</v>
          </cell>
          <cell r="O248">
            <v>0.29000000000000004</v>
          </cell>
          <cell r="P248">
            <v>6.8</v>
          </cell>
        </row>
        <row r="249">
          <cell r="C249" t="str">
            <v>BXA-185060/4CF __ 2° FP</v>
          </cell>
          <cell r="D249">
            <v>639</v>
          </cell>
          <cell r="E249">
            <v>154</v>
          </cell>
          <cell r="F249">
            <v>80</v>
          </cell>
          <cell r="G249">
            <v>2.2999999999999998</v>
          </cell>
          <cell r="J249" t="str">
            <v>Antena</v>
          </cell>
          <cell r="K249" t="str">
            <v>Prisma</v>
          </cell>
          <cell r="M249">
            <v>1</v>
          </cell>
          <cell r="O249">
            <v>9.9999999999999992E-2</v>
          </cell>
          <cell r="P249">
            <v>2.2999999999999998</v>
          </cell>
        </row>
        <row r="250">
          <cell r="C250" t="str">
            <v>BXA-185060/4CF __ 4° FP</v>
          </cell>
          <cell r="D250">
            <v>639</v>
          </cell>
          <cell r="E250">
            <v>154</v>
          </cell>
          <cell r="F250">
            <v>80</v>
          </cell>
          <cell r="G250">
            <v>2.2999999999999998</v>
          </cell>
          <cell r="J250" t="str">
            <v>Antena</v>
          </cell>
          <cell r="K250" t="str">
            <v>Prisma</v>
          </cell>
          <cell r="M250">
            <v>1</v>
          </cell>
          <cell r="O250">
            <v>9.9999999999999992E-2</v>
          </cell>
          <cell r="P250">
            <v>2.2999999999999998</v>
          </cell>
        </row>
        <row r="251">
          <cell r="C251" t="str">
            <v>BXA-185060/4CF __ 6° FP</v>
          </cell>
          <cell r="D251">
            <v>639</v>
          </cell>
          <cell r="E251">
            <v>154</v>
          </cell>
          <cell r="F251">
            <v>80</v>
          </cell>
          <cell r="G251">
            <v>2.2999999999999998</v>
          </cell>
          <cell r="J251" t="str">
            <v>Antena</v>
          </cell>
          <cell r="K251" t="str">
            <v>Prisma</v>
          </cell>
          <cell r="M251">
            <v>1</v>
          </cell>
          <cell r="O251">
            <v>9.9999999999999992E-2</v>
          </cell>
          <cell r="P251">
            <v>2.2999999999999998</v>
          </cell>
        </row>
        <row r="252">
          <cell r="C252" t="str">
            <v>BXA-185060/4CF __ FP</v>
          </cell>
          <cell r="D252">
            <v>639</v>
          </cell>
          <cell r="E252">
            <v>154</v>
          </cell>
          <cell r="F252">
            <v>80</v>
          </cell>
          <cell r="G252">
            <v>2.2999999999999998</v>
          </cell>
          <cell r="J252" t="str">
            <v>Antena</v>
          </cell>
          <cell r="K252" t="str">
            <v>Prisma</v>
          </cell>
          <cell r="M252">
            <v>1</v>
          </cell>
          <cell r="O252">
            <v>9.9999999999999992E-2</v>
          </cell>
          <cell r="P252">
            <v>2.2999999999999998</v>
          </cell>
        </row>
        <row r="253">
          <cell r="C253" t="str">
            <v>BXA-185060/8CF __ 2° FP</v>
          </cell>
          <cell r="D253">
            <v>1238</v>
          </cell>
          <cell r="E253">
            <v>154</v>
          </cell>
          <cell r="F253">
            <v>80</v>
          </cell>
          <cell r="G253">
            <v>4.5</v>
          </cell>
          <cell r="J253" t="str">
            <v>Antena</v>
          </cell>
          <cell r="K253" t="str">
            <v>Prisma</v>
          </cell>
          <cell r="M253">
            <v>1</v>
          </cell>
          <cell r="O253">
            <v>0.2</v>
          </cell>
          <cell r="P253">
            <v>4.5</v>
          </cell>
        </row>
        <row r="254">
          <cell r="C254" t="str">
            <v>BXA-185060/8CF __ 4° FP</v>
          </cell>
          <cell r="D254">
            <v>1238</v>
          </cell>
          <cell r="E254">
            <v>154</v>
          </cell>
          <cell r="F254">
            <v>80</v>
          </cell>
          <cell r="G254">
            <v>4.5</v>
          </cell>
          <cell r="J254" t="str">
            <v>Antena</v>
          </cell>
          <cell r="K254" t="str">
            <v>Prisma</v>
          </cell>
          <cell r="M254">
            <v>1</v>
          </cell>
          <cell r="O254">
            <v>0.2</v>
          </cell>
          <cell r="P254">
            <v>4.5</v>
          </cell>
        </row>
        <row r="255">
          <cell r="C255" t="str">
            <v>BXA-185060/8CF __ 6° FP</v>
          </cell>
          <cell r="D255">
            <v>1238</v>
          </cell>
          <cell r="E255">
            <v>154</v>
          </cell>
          <cell r="F255">
            <v>80</v>
          </cell>
          <cell r="G255">
            <v>4.5</v>
          </cell>
          <cell r="J255" t="str">
            <v>Antena</v>
          </cell>
          <cell r="K255" t="str">
            <v>Prisma</v>
          </cell>
          <cell r="M255">
            <v>1</v>
          </cell>
          <cell r="O255">
            <v>0.2</v>
          </cell>
          <cell r="P255">
            <v>4.5</v>
          </cell>
        </row>
        <row r="256">
          <cell r="C256" t="str">
            <v>BXA-185060/8CF __ FP</v>
          </cell>
          <cell r="D256">
            <v>1238</v>
          </cell>
          <cell r="E256">
            <v>154</v>
          </cell>
          <cell r="F256">
            <v>80</v>
          </cell>
          <cell r="G256">
            <v>4.5</v>
          </cell>
          <cell r="J256" t="str">
            <v>Antena</v>
          </cell>
          <cell r="K256" t="str">
            <v>Prisma</v>
          </cell>
          <cell r="M256">
            <v>1</v>
          </cell>
          <cell r="O256">
            <v>0.2</v>
          </cell>
          <cell r="P256">
            <v>4.5</v>
          </cell>
        </row>
        <row r="257">
          <cell r="C257" t="str">
            <v>BXA-185063/12CF __ 2° FP</v>
          </cell>
          <cell r="D257">
            <v>1840</v>
          </cell>
          <cell r="E257">
            <v>154</v>
          </cell>
          <cell r="F257">
            <v>105</v>
          </cell>
          <cell r="G257">
            <v>6.8</v>
          </cell>
          <cell r="J257" t="str">
            <v>Antena</v>
          </cell>
          <cell r="K257" t="str">
            <v>Prisma</v>
          </cell>
          <cell r="M257">
            <v>1</v>
          </cell>
          <cell r="O257">
            <v>0.29000000000000004</v>
          </cell>
          <cell r="P257">
            <v>6.8</v>
          </cell>
        </row>
        <row r="258">
          <cell r="C258" t="str">
            <v>BXA-185063/12CF __ FP</v>
          </cell>
          <cell r="D258">
            <v>1840</v>
          </cell>
          <cell r="E258">
            <v>154</v>
          </cell>
          <cell r="F258">
            <v>105</v>
          </cell>
          <cell r="G258">
            <v>6.8</v>
          </cell>
          <cell r="J258" t="str">
            <v>Antena</v>
          </cell>
          <cell r="K258" t="str">
            <v>Prisma</v>
          </cell>
          <cell r="M258">
            <v>1</v>
          </cell>
          <cell r="O258">
            <v>0.29000000000000004</v>
          </cell>
          <cell r="P258">
            <v>6.8</v>
          </cell>
        </row>
        <row r="259">
          <cell r="C259" t="str">
            <v>BXA-185063/4CF __ 2° FP</v>
          </cell>
          <cell r="D259">
            <v>639</v>
          </cell>
          <cell r="E259">
            <v>154</v>
          </cell>
          <cell r="F259">
            <v>80</v>
          </cell>
          <cell r="G259">
            <v>2.2999999999999998</v>
          </cell>
          <cell r="J259" t="str">
            <v>Antena</v>
          </cell>
          <cell r="K259" t="str">
            <v>Prisma</v>
          </cell>
          <cell r="M259">
            <v>1</v>
          </cell>
          <cell r="O259">
            <v>9.9999999999999992E-2</v>
          </cell>
          <cell r="P259">
            <v>2.2999999999999998</v>
          </cell>
        </row>
        <row r="260">
          <cell r="C260" t="str">
            <v>BXA-185063/4CF __ 4° FP</v>
          </cell>
          <cell r="D260">
            <v>639</v>
          </cell>
          <cell r="E260">
            <v>154</v>
          </cell>
          <cell r="F260">
            <v>80</v>
          </cell>
          <cell r="G260">
            <v>2.2999999999999998</v>
          </cell>
          <cell r="J260" t="str">
            <v>Antena</v>
          </cell>
          <cell r="K260" t="str">
            <v>Prisma</v>
          </cell>
          <cell r="M260">
            <v>1</v>
          </cell>
          <cell r="O260">
            <v>9.9999999999999992E-2</v>
          </cell>
          <cell r="P260">
            <v>2.2999999999999998</v>
          </cell>
        </row>
        <row r="261">
          <cell r="C261" t="str">
            <v>BXA-185063/4CF __ 6° FP</v>
          </cell>
          <cell r="D261">
            <v>639</v>
          </cell>
          <cell r="E261">
            <v>154</v>
          </cell>
          <cell r="F261">
            <v>80</v>
          </cell>
          <cell r="G261">
            <v>2.2999999999999998</v>
          </cell>
          <cell r="J261" t="str">
            <v>Antena</v>
          </cell>
          <cell r="K261" t="str">
            <v>Prisma</v>
          </cell>
          <cell r="M261">
            <v>1</v>
          </cell>
          <cell r="O261">
            <v>9.9999999999999992E-2</v>
          </cell>
          <cell r="P261">
            <v>2.2999999999999998</v>
          </cell>
        </row>
        <row r="262">
          <cell r="C262" t="str">
            <v>BXA-185063/4CF __ FP</v>
          </cell>
          <cell r="D262">
            <v>639</v>
          </cell>
          <cell r="E262">
            <v>154</v>
          </cell>
          <cell r="F262">
            <v>80</v>
          </cell>
          <cell r="G262">
            <v>2.2999999999999998</v>
          </cell>
          <cell r="J262" t="str">
            <v>Antena</v>
          </cell>
          <cell r="K262" t="str">
            <v>Prisma</v>
          </cell>
          <cell r="M262">
            <v>1</v>
          </cell>
          <cell r="O262">
            <v>9.9999999999999992E-2</v>
          </cell>
          <cell r="P262">
            <v>2.2999999999999998</v>
          </cell>
        </row>
        <row r="263">
          <cell r="C263" t="str">
            <v>BXA-185063/8BF __ FP</v>
          </cell>
          <cell r="D263">
            <v>1238</v>
          </cell>
          <cell r="E263">
            <v>154</v>
          </cell>
          <cell r="F263">
            <v>80</v>
          </cell>
          <cell r="G263">
            <v>4.5</v>
          </cell>
          <cell r="J263" t="str">
            <v>Antena</v>
          </cell>
          <cell r="K263" t="str">
            <v>Prisma</v>
          </cell>
          <cell r="M263">
            <v>1</v>
          </cell>
          <cell r="O263">
            <v>0.2</v>
          </cell>
          <cell r="P263">
            <v>4.5</v>
          </cell>
        </row>
        <row r="264">
          <cell r="C264" t="str">
            <v>BXA-185063/8CF __ 2° FP</v>
          </cell>
          <cell r="D264">
            <v>1238</v>
          </cell>
          <cell r="E264">
            <v>154</v>
          </cell>
          <cell r="F264">
            <v>80</v>
          </cell>
          <cell r="G264">
            <v>4.5</v>
          </cell>
          <cell r="J264" t="str">
            <v>Antena</v>
          </cell>
          <cell r="K264" t="str">
            <v>Prisma</v>
          </cell>
          <cell r="M264">
            <v>1</v>
          </cell>
          <cell r="O264">
            <v>0.2</v>
          </cell>
          <cell r="P264">
            <v>4.5</v>
          </cell>
        </row>
        <row r="265">
          <cell r="C265" t="str">
            <v>BXA-185063/8CF __ 4° FP</v>
          </cell>
          <cell r="D265">
            <v>1238</v>
          </cell>
          <cell r="E265">
            <v>154</v>
          </cell>
          <cell r="F265">
            <v>80</v>
          </cell>
          <cell r="G265">
            <v>4.5</v>
          </cell>
          <cell r="J265" t="str">
            <v>Antena</v>
          </cell>
          <cell r="K265" t="str">
            <v>Prisma</v>
          </cell>
          <cell r="M265">
            <v>1</v>
          </cell>
          <cell r="O265">
            <v>0.2</v>
          </cell>
          <cell r="P265">
            <v>4.5</v>
          </cell>
        </row>
        <row r="266">
          <cell r="C266" t="str">
            <v>BXA-185063/8CF __ 6° FP</v>
          </cell>
          <cell r="D266">
            <v>1238</v>
          </cell>
          <cell r="E266">
            <v>154</v>
          </cell>
          <cell r="F266">
            <v>80</v>
          </cell>
          <cell r="G266">
            <v>4.5</v>
          </cell>
          <cell r="J266" t="str">
            <v>Antena</v>
          </cell>
          <cell r="K266" t="str">
            <v>Prisma</v>
          </cell>
          <cell r="M266">
            <v>1</v>
          </cell>
          <cell r="O266">
            <v>0.2</v>
          </cell>
          <cell r="P266">
            <v>4.5</v>
          </cell>
        </row>
        <row r="267">
          <cell r="C267" t="str">
            <v>BXA-185063/8CF __ FP</v>
          </cell>
          <cell r="D267">
            <v>1238</v>
          </cell>
          <cell r="E267">
            <v>154</v>
          </cell>
          <cell r="F267">
            <v>80</v>
          </cell>
          <cell r="G267">
            <v>4.5</v>
          </cell>
          <cell r="J267" t="str">
            <v>Antena</v>
          </cell>
          <cell r="K267" t="str">
            <v>Prisma</v>
          </cell>
          <cell r="M267">
            <v>1</v>
          </cell>
          <cell r="O267">
            <v>0.2</v>
          </cell>
          <cell r="P267">
            <v>4.5</v>
          </cell>
        </row>
        <row r="268">
          <cell r="C268" t="str">
            <v>BXA-185085/12CF __ 2° FP</v>
          </cell>
          <cell r="D268">
            <v>1840</v>
          </cell>
          <cell r="E268">
            <v>154</v>
          </cell>
          <cell r="F268">
            <v>105</v>
          </cell>
          <cell r="G268">
            <v>5.9</v>
          </cell>
          <cell r="J268" t="str">
            <v>Antena</v>
          </cell>
          <cell r="K268" t="str">
            <v>Prisma</v>
          </cell>
          <cell r="M268">
            <v>1</v>
          </cell>
          <cell r="O268">
            <v>0.29000000000000004</v>
          </cell>
          <cell r="P268">
            <v>5.9</v>
          </cell>
        </row>
        <row r="269">
          <cell r="C269" t="str">
            <v>BXA-185085/12CF __ 3° FP</v>
          </cell>
          <cell r="D269">
            <v>1840</v>
          </cell>
          <cell r="E269">
            <v>154</v>
          </cell>
          <cell r="F269">
            <v>105</v>
          </cell>
          <cell r="G269">
            <v>5.9</v>
          </cell>
          <cell r="J269" t="str">
            <v>Antena</v>
          </cell>
          <cell r="K269" t="str">
            <v>Prisma</v>
          </cell>
          <cell r="M269">
            <v>1</v>
          </cell>
          <cell r="O269">
            <v>0.29000000000000004</v>
          </cell>
          <cell r="P269">
            <v>5.9</v>
          </cell>
        </row>
        <row r="270">
          <cell r="C270" t="str">
            <v>BXA-185085/12CF __ 4° FP</v>
          </cell>
          <cell r="D270">
            <v>1840</v>
          </cell>
          <cell r="E270">
            <v>154</v>
          </cell>
          <cell r="F270">
            <v>105</v>
          </cell>
          <cell r="G270">
            <v>5.9</v>
          </cell>
          <cell r="J270" t="str">
            <v>Antena</v>
          </cell>
          <cell r="K270" t="str">
            <v>Prisma</v>
          </cell>
          <cell r="M270">
            <v>1</v>
          </cell>
          <cell r="O270">
            <v>0.29000000000000004</v>
          </cell>
          <cell r="P270">
            <v>5.9</v>
          </cell>
        </row>
        <row r="271">
          <cell r="C271" t="str">
            <v>BXA-185085/12CF __ FP</v>
          </cell>
          <cell r="D271">
            <v>1840</v>
          </cell>
          <cell r="E271">
            <v>154</v>
          </cell>
          <cell r="F271">
            <v>105</v>
          </cell>
          <cell r="G271">
            <v>5.9</v>
          </cell>
          <cell r="J271" t="str">
            <v>Antena</v>
          </cell>
          <cell r="K271" t="str">
            <v>Prisma</v>
          </cell>
          <cell r="M271">
            <v>1</v>
          </cell>
          <cell r="O271">
            <v>0.29000000000000004</v>
          </cell>
          <cell r="P271">
            <v>5.9</v>
          </cell>
        </row>
        <row r="272">
          <cell r="C272" t="str">
            <v>BXA-185090/4CF __ FP</v>
          </cell>
          <cell r="D272">
            <v>600</v>
          </cell>
          <cell r="E272">
            <v>154</v>
          </cell>
          <cell r="F272">
            <v>105</v>
          </cell>
          <cell r="G272">
            <v>2.7</v>
          </cell>
          <cell r="J272" t="str">
            <v>Antena</v>
          </cell>
          <cell r="K272" t="str">
            <v>Prisma</v>
          </cell>
          <cell r="M272">
            <v>1</v>
          </cell>
          <cell r="O272">
            <v>9.9999999999999992E-2</v>
          </cell>
          <cell r="P272">
            <v>2.7</v>
          </cell>
        </row>
        <row r="273">
          <cell r="C273" t="str">
            <v>BXA-185090/8CF __ 2° FP</v>
          </cell>
          <cell r="D273">
            <v>1225</v>
          </cell>
          <cell r="E273">
            <v>154</v>
          </cell>
          <cell r="F273">
            <v>105</v>
          </cell>
          <cell r="G273">
            <v>5</v>
          </cell>
          <cell r="J273" t="str">
            <v>Antena</v>
          </cell>
          <cell r="K273" t="str">
            <v>Prisma</v>
          </cell>
          <cell r="M273">
            <v>1</v>
          </cell>
          <cell r="O273">
            <v>0.19</v>
          </cell>
          <cell r="P273">
            <v>5</v>
          </cell>
        </row>
        <row r="274">
          <cell r="C274" t="str">
            <v>BXA-185090/8CF __ 4° FP</v>
          </cell>
          <cell r="D274">
            <v>1225</v>
          </cell>
          <cell r="E274">
            <v>154</v>
          </cell>
          <cell r="F274">
            <v>105</v>
          </cell>
          <cell r="G274">
            <v>5</v>
          </cell>
          <cell r="J274" t="str">
            <v>Antena</v>
          </cell>
          <cell r="K274" t="str">
            <v>Prisma</v>
          </cell>
          <cell r="M274">
            <v>1</v>
          </cell>
          <cell r="O274">
            <v>0.19</v>
          </cell>
          <cell r="P274">
            <v>5</v>
          </cell>
        </row>
        <row r="275">
          <cell r="C275" t="str">
            <v>BXA-185090/8CF __ FP</v>
          </cell>
          <cell r="D275">
            <v>1225</v>
          </cell>
          <cell r="E275">
            <v>154</v>
          </cell>
          <cell r="F275">
            <v>105</v>
          </cell>
          <cell r="G275">
            <v>5</v>
          </cell>
          <cell r="J275" t="str">
            <v>Antena</v>
          </cell>
          <cell r="K275" t="str">
            <v>Prisma</v>
          </cell>
          <cell r="M275">
            <v>1</v>
          </cell>
          <cell r="O275">
            <v>0.19</v>
          </cell>
          <cell r="P275">
            <v>5</v>
          </cell>
        </row>
        <row r="276">
          <cell r="C276" t="str">
            <v>U3X065X18R000</v>
          </cell>
          <cell r="D276">
            <v>1828</v>
          </cell>
          <cell r="E276">
            <v>230</v>
          </cell>
          <cell r="F276">
            <v>230</v>
          </cell>
          <cell r="G276">
            <v>27.4</v>
          </cell>
          <cell r="J276" t="str">
            <v>Antena</v>
          </cell>
          <cell r="K276" t="str">
            <v>Cilindro</v>
          </cell>
          <cell r="M276">
            <v>1</v>
          </cell>
          <cell r="O276">
            <v>0.43</v>
          </cell>
          <cell r="P276">
            <v>27.4</v>
          </cell>
        </row>
        <row r="277">
          <cell r="C277" t="str">
            <v>3X-V65A-3XR</v>
          </cell>
          <cell r="D277">
            <v>1874</v>
          </cell>
          <cell r="E277">
            <v>200</v>
          </cell>
          <cell r="F277">
            <v>200</v>
          </cell>
          <cell r="G277">
            <v>19</v>
          </cell>
          <cell r="J277" t="str">
            <v>Antena</v>
          </cell>
          <cell r="K277" t="str">
            <v>Cilindro</v>
          </cell>
          <cell r="M277">
            <v>1</v>
          </cell>
          <cell r="O277">
            <v>0.38</v>
          </cell>
          <cell r="P277">
            <v>19</v>
          </cell>
        </row>
        <row r="278">
          <cell r="C278" t="str">
            <v>932DG65T2E-M</v>
          </cell>
          <cell r="D278">
            <v>1295.4000000000001</v>
          </cell>
          <cell r="E278">
            <v>177.8</v>
          </cell>
          <cell r="F278">
            <v>76.2</v>
          </cell>
          <cell r="G278">
            <v>4.3099999999999996</v>
          </cell>
          <cell r="J278" t="str">
            <v>Antena</v>
          </cell>
          <cell r="K278" t="str">
            <v>Prisma</v>
          </cell>
          <cell r="M278">
            <v>1</v>
          </cell>
          <cell r="O278">
            <v>0.24000000000000002</v>
          </cell>
          <cell r="P278">
            <v>4.3999999999999995</v>
          </cell>
        </row>
        <row r="279">
          <cell r="C279" t="str">
            <v>932DG65T6E-M</v>
          </cell>
          <cell r="D279">
            <v>1295.4000000000001</v>
          </cell>
          <cell r="E279">
            <v>177.8</v>
          </cell>
          <cell r="F279">
            <v>76.2</v>
          </cell>
          <cell r="G279">
            <v>4.3099999999999996</v>
          </cell>
          <cell r="J279" t="str">
            <v>Antena</v>
          </cell>
          <cell r="K279" t="str">
            <v>Prisma</v>
          </cell>
          <cell r="M279">
            <v>1</v>
          </cell>
          <cell r="O279">
            <v>0.24000000000000002</v>
          </cell>
          <cell r="P279">
            <v>4.3999999999999995</v>
          </cell>
        </row>
        <row r="280">
          <cell r="C280" t="str">
            <v>932LG65VTE-B</v>
          </cell>
          <cell r="D280">
            <v>1295.4000000000001</v>
          </cell>
          <cell r="E280">
            <v>177.8</v>
          </cell>
          <cell r="F280">
            <v>76.2</v>
          </cell>
          <cell r="G280">
            <v>4.3099999999999996</v>
          </cell>
          <cell r="J280" t="str">
            <v>Antena</v>
          </cell>
          <cell r="K280" t="str">
            <v>Prisma</v>
          </cell>
          <cell r="M280">
            <v>1</v>
          </cell>
          <cell r="O280">
            <v>0.24000000000000002</v>
          </cell>
          <cell r="P280">
            <v>4.3999999999999995</v>
          </cell>
        </row>
        <row r="281">
          <cell r="C281" t="str">
            <v>938DG65T2A-M</v>
          </cell>
          <cell r="D281">
            <v>2000</v>
          </cell>
          <cell r="E281">
            <v>178</v>
          </cell>
          <cell r="F281">
            <v>76</v>
          </cell>
          <cell r="G281">
            <v>0.23100000000000001</v>
          </cell>
          <cell r="H281">
            <v>6.3</v>
          </cell>
          <cell r="J281" t="str">
            <v>Antena</v>
          </cell>
          <cell r="K281" t="str">
            <v>Prisma</v>
          </cell>
          <cell r="M281">
            <v>1</v>
          </cell>
          <cell r="O281">
            <v>0.35</v>
          </cell>
          <cell r="P281">
            <v>6.3</v>
          </cell>
        </row>
        <row r="282">
          <cell r="C282" t="str">
            <v>983H65T2E-M</v>
          </cell>
          <cell r="D282">
            <v>2007</v>
          </cell>
          <cell r="E282">
            <v>165</v>
          </cell>
          <cell r="F282">
            <v>76</v>
          </cell>
          <cell r="G282">
            <v>5.4</v>
          </cell>
          <cell r="J282" t="str">
            <v>Antena</v>
          </cell>
          <cell r="K282" t="str">
            <v>Prisma</v>
          </cell>
          <cell r="M282">
            <v>1</v>
          </cell>
          <cell r="O282">
            <v>0.33</v>
          </cell>
          <cell r="P282">
            <v>5.4</v>
          </cell>
        </row>
        <row r="283">
          <cell r="C283" t="str">
            <v>ADFFDP182-6565-XDM</v>
          </cell>
          <cell r="J283" t="str">
            <v>Antena</v>
          </cell>
          <cell r="K283" t="str">
            <v>Prisma</v>
          </cell>
          <cell r="M283">
            <v>1</v>
          </cell>
          <cell r="O283">
            <v>0.46</v>
          </cell>
          <cell r="P283">
            <v>12</v>
          </cell>
        </row>
        <row r="284">
          <cell r="C284" t="str">
            <v>DB910CE-M</v>
          </cell>
          <cell r="D284">
            <v>1956</v>
          </cell>
          <cell r="E284">
            <v>38</v>
          </cell>
          <cell r="G284">
            <v>3.6</v>
          </cell>
          <cell r="J284" t="str">
            <v>Antena</v>
          </cell>
          <cell r="K284" t="str">
            <v>Prisma</v>
          </cell>
          <cell r="M284">
            <v>1</v>
          </cell>
          <cell r="O284">
            <v>0.74</v>
          </cell>
          <cell r="P284">
            <v>3.6</v>
          </cell>
        </row>
        <row r="285">
          <cell r="C285" t="str">
            <v>DB932DG65E-M</v>
          </cell>
          <cell r="D285">
            <v>1308</v>
          </cell>
          <cell r="E285">
            <v>178</v>
          </cell>
          <cell r="F285">
            <v>76</v>
          </cell>
          <cell r="G285">
            <v>4.3</v>
          </cell>
          <cell r="J285" t="str">
            <v>Antena</v>
          </cell>
          <cell r="K285" t="str">
            <v>Prisma</v>
          </cell>
          <cell r="M285">
            <v>1</v>
          </cell>
          <cell r="O285">
            <v>0.24000000000000002</v>
          </cell>
          <cell r="P285">
            <v>4.3</v>
          </cell>
        </row>
        <row r="286">
          <cell r="C286" t="str">
            <v>DB978G30E-M</v>
          </cell>
          <cell r="D286">
            <v>1295</v>
          </cell>
          <cell r="E286">
            <v>330</v>
          </cell>
          <cell r="F286">
            <v>71</v>
          </cell>
          <cell r="G286">
            <v>5.4</v>
          </cell>
          <cell r="J286" t="str">
            <v>Antena</v>
          </cell>
          <cell r="K286" t="str">
            <v>Prisma</v>
          </cell>
          <cell r="M286">
            <v>1</v>
          </cell>
          <cell r="O286">
            <v>0.43</v>
          </cell>
          <cell r="P286">
            <v>5.4</v>
          </cell>
        </row>
        <row r="287">
          <cell r="C287" t="str">
            <v>DB983H65A-M</v>
          </cell>
          <cell r="D287">
            <v>2000</v>
          </cell>
          <cell r="E287">
            <v>155</v>
          </cell>
          <cell r="F287">
            <v>71</v>
          </cell>
          <cell r="G287">
            <v>5.4</v>
          </cell>
          <cell r="J287" t="str">
            <v>Antena</v>
          </cell>
          <cell r="K287" t="str">
            <v>Prisma</v>
          </cell>
          <cell r="M287">
            <v>1</v>
          </cell>
          <cell r="O287">
            <v>0.31</v>
          </cell>
          <cell r="P287">
            <v>5.4</v>
          </cell>
        </row>
        <row r="288">
          <cell r="C288" t="str">
            <v>DB983H65B-M</v>
          </cell>
          <cell r="D288">
            <v>2000</v>
          </cell>
          <cell r="E288">
            <v>155</v>
          </cell>
          <cell r="F288">
            <v>71</v>
          </cell>
          <cell r="G288">
            <v>5.4</v>
          </cell>
          <cell r="J288" t="str">
            <v>Antena</v>
          </cell>
          <cell r="K288" t="str">
            <v>Prisma</v>
          </cell>
          <cell r="M288">
            <v>1</v>
          </cell>
          <cell r="O288">
            <v>0.31</v>
          </cell>
          <cell r="P288">
            <v>5.4</v>
          </cell>
        </row>
        <row r="289">
          <cell r="C289" t="str">
            <v>DB983H65E-M</v>
          </cell>
          <cell r="D289">
            <v>2000</v>
          </cell>
          <cell r="E289">
            <v>155</v>
          </cell>
          <cell r="F289">
            <v>71</v>
          </cell>
          <cell r="G289">
            <v>5.4</v>
          </cell>
          <cell r="J289" t="str">
            <v>Antena</v>
          </cell>
          <cell r="K289" t="str">
            <v>Prisma</v>
          </cell>
          <cell r="M289">
            <v>1</v>
          </cell>
          <cell r="O289">
            <v>0.31</v>
          </cell>
          <cell r="P289">
            <v>5.4</v>
          </cell>
        </row>
        <row r="290">
          <cell r="C290" t="str">
            <v>DB983H65N-M</v>
          </cell>
          <cell r="D290">
            <v>2000</v>
          </cell>
          <cell r="E290">
            <v>155</v>
          </cell>
          <cell r="F290">
            <v>71</v>
          </cell>
          <cell r="G290">
            <v>5.4</v>
          </cell>
          <cell r="J290" t="str">
            <v>Antena</v>
          </cell>
          <cell r="K290" t="str">
            <v>Prisma</v>
          </cell>
          <cell r="M290">
            <v>1</v>
          </cell>
          <cell r="O290">
            <v>0.31</v>
          </cell>
          <cell r="P290">
            <v>5.4</v>
          </cell>
        </row>
        <row r="291">
          <cell r="C291" t="str">
            <v>DBXLH-6565B-E2M</v>
          </cell>
          <cell r="D291">
            <v>1420</v>
          </cell>
          <cell r="E291">
            <v>290</v>
          </cell>
          <cell r="F291">
            <v>137</v>
          </cell>
          <cell r="G291">
            <v>19</v>
          </cell>
          <cell r="J291" t="str">
            <v>Antena</v>
          </cell>
          <cell r="K291" t="str">
            <v>Prisma</v>
          </cell>
          <cell r="M291">
            <v>1</v>
          </cell>
          <cell r="O291">
            <v>0.53</v>
          </cell>
          <cell r="P291">
            <v>19</v>
          </cell>
        </row>
        <row r="292">
          <cell r="C292" t="str">
            <v>DBXLH-6565B-VTM</v>
          </cell>
          <cell r="D292">
            <v>1933</v>
          </cell>
          <cell r="E292">
            <v>274</v>
          </cell>
          <cell r="F292">
            <v>137</v>
          </cell>
          <cell r="G292">
            <v>19</v>
          </cell>
          <cell r="J292" t="str">
            <v>Antena</v>
          </cell>
          <cell r="K292" t="str">
            <v>Prisma</v>
          </cell>
          <cell r="M292">
            <v>1</v>
          </cell>
          <cell r="O292">
            <v>0.53</v>
          </cell>
          <cell r="P292">
            <v>19</v>
          </cell>
        </row>
        <row r="293">
          <cell r="C293" t="str">
            <v>HBX-3319DS-A1M</v>
          </cell>
          <cell r="D293">
            <v>1463</v>
          </cell>
          <cell r="E293">
            <v>269</v>
          </cell>
          <cell r="F293">
            <v>132</v>
          </cell>
          <cell r="G293">
            <v>12.7</v>
          </cell>
          <cell r="J293" t="str">
            <v>Antena</v>
          </cell>
          <cell r="K293" t="str">
            <v>Prisma</v>
          </cell>
          <cell r="M293">
            <v>1</v>
          </cell>
          <cell r="O293">
            <v>0.4</v>
          </cell>
          <cell r="P293">
            <v>12.7</v>
          </cell>
        </row>
        <row r="294">
          <cell r="C294" t="str">
            <v>HBX-3319DS-VTM</v>
          </cell>
          <cell r="D294">
            <v>1463</v>
          </cell>
          <cell r="E294">
            <v>269</v>
          </cell>
          <cell r="F294">
            <v>132</v>
          </cell>
          <cell r="G294">
            <v>31.1</v>
          </cell>
          <cell r="J294" t="str">
            <v>Antena</v>
          </cell>
          <cell r="K294" t="str">
            <v>Prisma</v>
          </cell>
          <cell r="M294">
            <v>1</v>
          </cell>
          <cell r="O294">
            <v>0.4</v>
          </cell>
          <cell r="P294">
            <v>31.1</v>
          </cell>
        </row>
        <row r="295">
          <cell r="C295" t="str">
            <v>HBX-6513DS-A1M</v>
          </cell>
          <cell r="D295">
            <v>695</v>
          </cell>
          <cell r="E295">
            <v>166</v>
          </cell>
          <cell r="F295">
            <v>83</v>
          </cell>
          <cell r="G295">
            <v>2.8</v>
          </cell>
          <cell r="J295" t="str">
            <v>Antena</v>
          </cell>
          <cell r="K295" t="str">
            <v>Prisma</v>
          </cell>
          <cell r="M295">
            <v>1</v>
          </cell>
          <cell r="O295">
            <v>0.12</v>
          </cell>
          <cell r="P295">
            <v>2.8</v>
          </cell>
        </row>
        <row r="296">
          <cell r="C296" t="str">
            <v>HBX-6513DS-VTM</v>
          </cell>
          <cell r="D296">
            <v>695</v>
          </cell>
          <cell r="E296">
            <v>166</v>
          </cell>
          <cell r="F296">
            <v>83</v>
          </cell>
          <cell r="G296">
            <v>2.8</v>
          </cell>
          <cell r="J296" t="str">
            <v>Antena</v>
          </cell>
          <cell r="K296" t="str">
            <v>Prisma</v>
          </cell>
          <cell r="M296">
            <v>1</v>
          </cell>
          <cell r="O296">
            <v>0.12</v>
          </cell>
          <cell r="P296">
            <v>2.8</v>
          </cell>
        </row>
        <row r="297">
          <cell r="C297" t="str">
            <v>HBX-6516DS-A1M</v>
          </cell>
          <cell r="D297">
            <v>1306</v>
          </cell>
          <cell r="E297">
            <v>168</v>
          </cell>
          <cell r="F297">
            <v>84</v>
          </cell>
          <cell r="G297">
            <v>4.7</v>
          </cell>
          <cell r="J297" t="str">
            <v>Antena</v>
          </cell>
          <cell r="K297" t="str">
            <v>Prisma</v>
          </cell>
          <cell r="M297">
            <v>1</v>
          </cell>
          <cell r="O297">
            <v>0.22</v>
          </cell>
          <cell r="P297">
            <v>4.7</v>
          </cell>
        </row>
        <row r="298">
          <cell r="C298" t="str">
            <v>HBX-6516DS-E1M</v>
          </cell>
          <cell r="D298">
            <v>1306</v>
          </cell>
          <cell r="E298">
            <v>168</v>
          </cell>
          <cell r="F298">
            <v>84</v>
          </cell>
          <cell r="G298">
            <v>4.7</v>
          </cell>
          <cell r="J298" t="str">
            <v>Antena</v>
          </cell>
          <cell r="K298" t="str">
            <v>Prisma</v>
          </cell>
          <cell r="M298">
            <v>1</v>
          </cell>
          <cell r="O298">
            <v>0.22</v>
          </cell>
          <cell r="P298">
            <v>4.7</v>
          </cell>
        </row>
        <row r="299">
          <cell r="C299" t="str">
            <v>HBX-6516DS-VTM</v>
          </cell>
          <cell r="D299">
            <v>1306</v>
          </cell>
          <cell r="E299">
            <v>168</v>
          </cell>
          <cell r="F299">
            <v>84</v>
          </cell>
          <cell r="G299">
            <v>4.7</v>
          </cell>
          <cell r="J299" t="str">
            <v>Antena</v>
          </cell>
          <cell r="K299" t="str">
            <v>Prisma</v>
          </cell>
          <cell r="M299">
            <v>1</v>
          </cell>
          <cell r="O299">
            <v>0.22</v>
          </cell>
          <cell r="P299">
            <v>4.7</v>
          </cell>
        </row>
        <row r="300">
          <cell r="C300" t="str">
            <v>HBX-6517DS-A1M</v>
          </cell>
          <cell r="D300">
            <v>1902</v>
          </cell>
          <cell r="E300">
            <v>166</v>
          </cell>
          <cell r="F300">
            <v>83</v>
          </cell>
          <cell r="G300">
            <v>6.2</v>
          </cell>
          <cell r="J300" t="str">
            <v>Antena</v>
          </cell>
          <cell r="K300" t="str">
            <v>Prisma</v>
          </cell>
          <cell r="M300">
            <v>1</v>
          </cell>
          <cell r="O300">
            <v>0.32</v>
          </cell>
          <cell r="P300">
            <v>6.2</v>
          </cell>
        </row>
        <row r="301">
          <cell r="C301" t="str">
            <v>HBX-6517DS-VTM</v>
          </cell>
          <cell r="D301">
            <v>1902</v>
          </cell>
          <cell r="E301">
            <v>166</v>
          </cell>
          <cell r="F301">
            <v>83</v>
          </cell>
          <cell r="G301">
            <v>6.2</v>
          </cell>
          <cell r="J301" t="str">
            <v>Antena</v>
          </cell>
          <cell r="K301" t="str">
            <v>Prisma</v>
          </cell>
          <cell r="M301">
            <v>1</v>
          </cell>
          <cell r="O301">
            <v>0.32</v>
          </cell>
          <cell r="P301">
            <v>6.2</v>
          </cell>
        </row>
        <row r="302">
          <cell r="C302" t="str">
            <v>HBX-6519DS-T0M</v>
          </cell>
          <cell r="D302">
            <v>2160</v>
          </cell>
          <cell r="E302">
            <v>166</v>
          </cell>
          <cell r="F302">
            <v>83</v>
          </cell>
          <cell r="G302">
            <v>6.8</v>
          </cell>
          <cell r="J302" t="str">
            <v>Antena</v>
          </cell>
          <cell r="K302" t="str">
            <v>Prisma</v>
          </cell>
          <cell r="M302">
            <v>1</v>
          </cell>
          <cell r="O302">
            <v>0.36</v>
          </cell>
          <cell r="P302">
            <v>6.8</v>
          </cell>
        </row>
        <row r="303">
          <cell r="C303" t="str">
            <v>HBX-9014DS-A1M</v>
          </cell>
          <cell r="D303">
            <v>1297</v>
          </cell>
          <cell r="E303">
            <v>173</v>
          </cell>
          <cell r="F303">
            <v>97</v>
          </cell>
          <cell r="G303">
            <v>5.9</v>
          </cell>
          <cell r="J303" t="str">
            <v>Antena</v>
          </cell>
          <cell r="K303" t="str">
            <v>Prisma</v>
          </cell>
          <cell r="M303">
            <v>1</v>
          </cell>
          <cell r="O303">
            <v>0.23</v>
          </cell>
          <cell r="P303">
            <v>5.9</v>
          </cell>
        </row>
        <row r="304">
          <cell r="C304" t="str">
            <v>HBX-9014DS-VTM</v>
          </cell>
          <cell r="D304">
            <v>1297</v>
          </cell>
          <cell r="E304">
            <v>173</v>
          </cell>
          <cell r="F304">
            <v>97</v>
          </cell>
          <cell r="G304">
            <v>5.9</v>
          </cell>
          <cell r="J304" t="str">
            <v>Antena</v>
          </cell>
          <cell r="K304" t="str">
            <v>Prisma</v>
          </cell>
          <cell r="M304">
            <v>1</v>
          </cell>
          <cell r="O304">
            <v>0.23</v>
          </cell>
          <cell r="P304">
            <v>5.9</v>
          </cell>
        </row>
        <row r="305">
          <cell r="C305" t="str">
            <v>HBX-9016DS-A1M</v>
          </cell>
          <cell r="D305">
            <v>1897</v>
          </cell>
          <cell r="E305">
            <v>172</v>
          </cell>
          <cell r="F305">
            <v>97</v>
          </cell>
          <cell r="G305">
            <v>7.6</v>
          </cell>
          <cell r="J305" t="str">
            <v>Antena</v>
          </cell>
          <cell r="K305" t="str">
            <v>Prisma</v>
          </cell>
          <cell r="M305">
            <v>1</v>
          </cell>
          <cell r="O305">
            <v>0.33</v>
          </cell>
          <cell r="P305">
            <v>7.6</v>
          </cell>
        </row>
        <row r="306">
          <cell r="C306" t="str">
            <v>HBX-9016DS-VTM</v>
          </cell>
          <cell r="D306">
            <v>1897</v>
          </cell>
          <cell r="E306">
            <v>172</v>
          </cell>
          <cell r="F306">
            <v>97</v>
          </cell>
          <cell r="G306">
            <v>7.6</v>
          </cell>
          <cell r="J306" t="str">
            <v>Antena</v>
          </cell>
          <cell r="K306" t="str">
            <v>Prisma</v>
          </cell>
          <cell r="M306">
            <v>1</v>
          </cell>
          <cell r="O306">
            <v>0.33</v>
          </cell>
          <cell r="P306">
            <v>7.6</v>
          </cell>
        </row>
        <row r="307">
          <cell r="C307" t="str">
            <v>HBXX-3817TB1-A2M</v>
          </cell>
          <cell r="D307">
            <v>1390</v>
          </cell>
          <cell r="E307">
            <v>301</v>
          </cell>
          <cell r="F307">
            <v>181</v>
          </cell>
          <cell r="G307">
            <v>13.6</v>
          </cell>
          <cell r="H307">
            <v>19.600000000000001</v>
          </cell>
          <cell r="J307" t="str">
            <v>Antena</v>
          </cell>
          <cell r="K307" t="str">
            <v>Prisma</v>
          </cell>
          <cell r="M307">
            <v>1</v>
          </cell>
          <cell r="O307">
            <v>0.42</v>
          </cell>
          <cell r="P307">
            <v>19.600000000000001</v>
          </cell>
        </row>
        <row r="308">
          <cell r="C308" t="str">
            <v>HBXX-3817TB1-VTM</v>
          </cell>
          <cell r="D308">
            <v>1390</v>
          </cell>
          <cell r="E308">
            <v>301</v>
          </cell>
          <cell r="F308">
            <v>181</v>
          </cell>
          <cell r="G308">
            <v>13.6</v>
          </cell>
          <cell r="H308">
            <v>19.600000000000001</v>
          </cell>
          <cell r="J308" t="str">
            <v>Antena</v>
          </cell>
          <cell r="K308" t="str">
            <v>Prisma</v>
          </cell>
          <cell r="M308">
            <v>1</v>
          </cell>
          <cell r="O308">
            <v>0.42</v>
          </cell>
          <cell r="P308">
            <v>19.600000000000001</v>
          </cell>
        </row>
        <row r="309">
          <cell r="C309" t="str">
            <v>HBXX-6516DS-A2M</v>
          </cell>
          <cell r="D309">
            <v>1297</v>
          </cell>
          <cell r="E309">
            <v>305</v>
          </cell>
          <cell r="F309">
            <v>166</v>
          </cell>
          <cell r="G309">
            <v>13.9</v>
          </cell>
          <cell r="J309" t="str">
            <v>Antena</v>
          </cell>
          <cell r="K309" t="str">
            <v>Prisma</v>
          </cell>
          <cell r="M309">
            <v>1</v>
          </cell>
          <cell r="O309">
            <v>0.4</v>
          </cell>
          <cell r="P309">
            <v>13.9</v>
          </cell>
        </row>
        <row r="310">
          <cell r="C310" t="str">
            <v>HBXX-6516DS-E1M</v>
          </cell>
          <cell r="O310">
            <v>0.42</v>
          </cell>
          <cell r="P310">
            <v>16</v>
          </cell>
        </row>
        <row r="311">
          <cell r="C311" t="str">
            <v>HBXX-6516DS-VTM</v>
          </cell>
          <cell r="D311">
            <v>1297</v>
          </cell>
          <cell r="E311">
            <v>305</v>
          </cell>
          <cell r="F311">
            <v>166</v>
          </cell>
          <cell r="G311">
            <v>13.9</v>
          </cell>
          <cell r="J311" t="str">
            <v>Antena</v>
          </cell>
          <cell r="K311" t="str">
            <v>Prisma</v>
          </cell>
          <cell r="M311">
            <v>1</v>
          </cell>
          <cell r="O311">
            <v>0.4</v>
          </cell>
          <cell r="P311">
            <v>13.9</v>
          </cell>
        </row>
        <row r="312">
          <cell r="C312" t="str">
            <v>HBXX-6517DS-A2M</v>
          </cell>
          <cell r="D312">
            <v>1906</v>
          </cell>
          <cell r="E312">
            <v>305</v>
          </cell>
          <cell r="F312">
            <v>166</v>
          </cell>
          <cell r="G312">
            <v>18.5</v>
          </cell>
          <cell r="J312" t="str">
            <v>Antena</v>
          </cell>
          <cell r="K312" t="str">
            <v>Prisma</v>
          </cell>
          <cell r="M312">
            <v>1</v>
          </cell>
          <cell r="O312">
            <v>0.59</v>
          </cell>
          <cell r="P312">
            <v>18.5</v>
          </cell>
        </row>
        <row r="313">
          <cell r="C313" t="str">
            <v>HBXX-6517DS-VTM</v>
          </cell>
          <cell r="D313">
            <v>1906</v>
          </cell>
          <cell r="E313">
            <v>305</v>
          </cell>
          <cell r="F313">
            <v>166</v>
          </cell>
          <cell r="G313">
            <v>18.5</v>
          </cell>
          <cell r="J313" t="str">
            <v>Antena</v>
          </cell>
          <cell r="K313" t="str">
            <v>Prisma</v>
          </cell>
          <cell r="M313">
            <v>1</v>
          </cell>
          <cell r="O313">
            <v>0.59</v>
          </cell>
          <cell r="P313">
            <v>18.5</v>
          </cell>
        </row>
        <row r="314">
          <cell r="C314" t="str">
            <v>HBXX-9016DS-A2M</v>
          </cell>
          <cell r="D314">
            <v>1896</v>
          </cell>
          <cell r="E314">
            <v>305</v>
          </cell>
          <cell r="F314">
            <v>166</v>
          </cell>
          <cell r="G314">
            <v>16.899999999999999</v>
          </cell>
          <cell r="J314" t="str">
            <v>Antena</v>
          </cell>
          <cell r="K314" t="str">
            <v>Prisma</v>
          </cell>
          <cell r="M314">
            <v>1</v>
          </cell>
          <cell r="O314">
            <v>0.57999999999999996</v>
          </cell>
          <cell r="P314">
            <v>16.899999999999999</v>
          </cell>
        </row>
        <row r="315">
          <cell r="C315" t="str">
            <v>HBXX-9016DS-VTM</v>
          </cell>
          <cell r="D315">
            <v>1896</v>
          </cell>
          <cell r="E315">
            <v>305</v>
          </cell>
          <cell r="F315">
            <v>166</v>
          </cell>
          <cell r="G315">
            <v>16.899999999999999</v>
          </cell>
          <cell r="J315" t="str">
            <v>Antena</v>
          </cell>
          <cell r="K315" t="str">
            <v>Prisma</v>
          </cell>
          <cell r="M315">
            <v>1</v>
          </cell>
          <cell r="O315">
            <v>0.57999999999999996</v>
          </cell>
          <cell r="P315">
            <v>16.899999999999999</v>
          </cell>
        </row>
        <row r="316">
          <cell r="C316" t="str">
            <v>HWXX-6516DS1-A2M</v>
          </cell>
          <cell r="D316">
            <v>1390</v>
          </cell>
          <cell r="E316">
            <v>305</v>
          </cell>
          <cell r="F316">
            <v>118</v>
          </cell>
          <cell r="G316">
            <v>10.199999999999999</v>
          </cell>
          <cell r="J316" t="str">
            <v>Antena</v>
          </cell>
          <cell r="K316" t="str">
            <v>Prisma</v>
          </cell>
          <cell r="M316">
            <v>1</v>
          </cell>
          <cell r="O316">
            <v>0.43</v>
          </cell>
          <cell r="P316">
            <v>10.199999999999999</v>
          </cell>
        </row>
        <row r="317">
          <cell r="C317" t="str">
            <v>HWXX-6516DS1-VTM</v>
          </cell>
          <cell r="D317">
            <v>1390</v>
          </cell>
          <cell r="E317">
            <v>305</v>
          </cell>
          <cell r="F317">
            <v>118</v>
          </cell>
          <cell r="G317">
            <v>10.199999999999999</v>
          </cell>
          <cell r="J317" t="str">
            <v>Antena</v>
          </cell>
          <cell r="K317" t="str">
            <v>Prisma</v>
          </cell>
          <cell r="M317">
            <v>1</v>
          </cell>
          <cell r="O317">
            <v>0.43</v>
          </cell>
          <cell r="P317">
            <v>10.199999999999999</v>
          </cell>
        </row>
        <row r="318">
          <cell r="C318" t="str">
            <v>LLPX310R-V1</v>
          </cell>
          <cell r="D318">
            <v>1077</v>
          </cell>
          <cell r="E318">
            <v>300</v>
          </cell>
          <cell r="F318">
            <v>115</v>
          </cell>
          <cell r="G318">
            <v>12.5</v>
          </cell>
          <cell r="J318" t="str">
            <v>Antena</v>
          </cell>
          <cell r="K318" t="str">
            <v>Prisma</v>
          </cell>
          <cell r="M318">
            <v>1</v>
          </cell>
          <cell r="O318">
            <v>0.33</v>
          </cell>
          <cell r="P318">
            <v>12.5</v>
          </cell>
        </row>
        <row r="319">
          <cell r="C319" t="str">
            <v>LLPX411R-V1</v>
          </cell>
          <cell r="D319">
            <v>1180</v>
          </cell>
          <cell r="E319">
            <v>300</v>
          </cell>
          <cell r="F319">
            <v>115</v>
          </cell>
          <cell r="G319">
            <v>11.5</v>
          </cell>
          <cell r="J319" t="str">
            <v>Antena</v>
          </cell>
          <cell r="K319" t="str">
            <v>Prisma</v>
          </cell>
          <cell r="M319">
            <v>1</v>
          </cell>
          <cell r="O319">
            <v>0.36</v>
          </cell>
          <cell r="P319">
            <v>11.5</v>
          </cell>
        </row>
        <row r="320">
          <cell r="C320" t="str">
            <v>LPX210R-V1</v>
          </cell>
          <cell r="D320">
            <v>1077</v>
          </cell>
          <cell r="E320">
            <v>300</v>
          </cell>
          <cell r="F320">
            <v>115</v>
          </cell>
          <cell r="G320">
            <v>7.5</v>
          </cell>
          <cell r="J320" t="str">
            <v>Antena</v>
          </cell>
          <cell r="K320" t="str">
            <v>Prisma</v>
          </cell>
          <cell r="M320">
            <v>1</v>
          </cell>
          <cell r="O320">
            <v>0.33</v>
          </cell>
          <cell r="P320">
            <v>7.5</v>
          </cell>
        </row>
        <row r="321">
          <cell r="C321" t="str">
            <v>PCS-06516-2D</v>
          </cell>
          <cell r="D321">
            <v>1468</v>
          </cell>
          <cell r="E321">
            <v>173</v>
          </cell>
          <cell r="F321">
            <v>89</v>
          </cell>
          <cell r="G321">
            <v>5.8</v>
          </cell>
          <cell r="H321">
            <v>6.8</v>
          </cell>
          <cell r="J321" t="str">
            <v>Antena</v>
          </cell>
          <cell r="K321" t="str">
            <v>Prisma</v>
          </cell>
          <cell r="M321">
            <v>1</v>
          </cell>
          <cell r="O321">
            <v>0.26</v>
          </cell>
          <cell r="P321">
            <v>6.8</v>
          </cell>
        </row>
        <row r="322">
          <cell r="C322" t="str">
            <v>SBH-1D3319DS</v>
          </cell>
          <cell r="D322">
            <v>1460</v>
          </cell>
          <cell r="E322">
            <v>269</v>
          </cell>
          <cell r="F322">
            <v>132</v>
          </cell>
          <cell r="G322">
            <v>13.1</v>
          </cell>
          <cell r="J322" t="str">
            <v>Antena</v>
          </cell>
          <cell r="K322" t="str">
            <v>Prisma</v>
          </cell>
          <cell r="M322">
            <v>1</v>
          </cell>
          <cell r="O322">
            <v>0.4</v>
          </cell>
          <cell r="P322">
            <v>13.1</v>
          </cell>
        </row>
        <row r="323">
          <cell r="C323" t="str">
            <v>SSPX310R</v>
          </cell>
          <cell r="D323">
            <v>750</v>
          </cell>
          <cell r="E323">
            <v>300</v>
          </cell>
          <cell r="F323">
            <v>115</v>
          </cell>
          <cell r="G323">
            <v>7.5</v>
          </cell>
          <cell r="J323" t="str">
            <v>Antena</v>
          </cell>
          <cell r="K323" t="str">
            <v>Prisma</v>
          </cell>
          <cell r="M323">
            <v>1</v>
          </cell>
          <cell r="O323">
            <v>0.23</v>
          </cell>
          <cell r="P323">
            <v>7.5</v>
          </cell>
        </row>
        <row r="324">
          <cell r="C324" t="str">
            <v>UMWD-03319-XDM</v>
          </cell>
          <cell r="D324">
            <v>1461</v>
          </cell>
          <cell r="E324">
            <v>269</v>
          </cell>
          <cell r="F324">
            <v>132</v>
          </cell>
          <cell r="G324">
            <v>13.1</v>
          </cell>
          <cell r="J324" t="str">
            <v>Antena</v>
          </cell>
          <cell r="K324" t="str">
            <v>Prisma</v>
          </cell>
          <cell r="M324">
            <v>1</v>
          </cell>
          <cell r="O324">
            <v>0.4</v>
          </cell>
          <cell r="P324">
            <v>13.1</v>
          </cell>
        </row>
        <row r="325">
          <cell r="C325" t="str">
            <v>UMWD-06516-2DH</v>
          </cell>
          <cell r="D325">
            <v>1389</v>
          </cell>
          <cell r="E325">
            <v>173</v>
          </cell>
          <cell r="F325">
            <v>89</v>
          </cell>
          <cell r="G325">
            <v>6</v>
          </cell>
          <cell r="J325" t="str">
            <v>Antena</v>
          </cell>
          <cell r="K325" t="str">
            <v>Prisma</v>
          </cell>
          <cell r="M325">
            <v>1</v>
          </cell>
          <cell r="O325">
            <v>0.24000000000000002</v>
          </cell>
          <cell r="P325">
            <v>6</v>
          </cell>
        </row>
        <row r="326">
          <cell r="C326" t="str">
            <v>UMWD-06516-XDM</v>
          </cell>
          <cell r="D326">
            <v>1383</v>
          </cell>
          <cell r="E326">
            <v>173</v>
          </cell>
          <cell r="F326">
            <v>89</v>
          </cell>
          <cell r="G326">
            <v>6</v>
          </cell>
          <cell r="J326" t="str">
            <v>Antena</v>
          </cell>
          <cell r="K326" t="str">
            <v>Prisma</v>
          </cell>
          <cell r="M326">
            <v>1</v>
          </cell>
          <cell r="O326">
            <v>0.24000000000000002</v>
          </cell>
          <cell r="P326">
            <v>6</v>
          </cell>
        </row>
        <row r="327">
          <cell r="C327" t="str">
            <v>UMWD-06517-2DH</v>
          </cell>
          <cell r="D327">
            <v>2055</v>
          </cell>
          <cell r="E327">
            <v>173</v>
          </cell>
          <cell r="F327">
            <v>89</v>
          </cell>
          <cell r="G327">
            <v>7.7</v>
          </cell>
          <cell r="J327" t="str">
            <v>Antena</v>
          </cell>
          <cell r="K327" t="str">
            <v>Prisma</v>
          </cell>
          <cell r="M327">
            <v>1</v>
          </cell>
          <cell r="O327">
            <v>0.36</v>
          </cell>
          <cell r="P327">
            <v>7.7</v>
          </cell>
        </row>
        <row r="328">
          <cell r="C328" t="str">
            <v>UMWD-06519-0DH</v>
          </cell>
          <cell r="D328">
            <v>2174</v>
          </cell>
          <cell r="E328">
            <v>172</v>
          </cell>
          <cell r="F328">
            <v>88</v>
          </cell>
          <cell r="G328">
            <v>8.1</v>
          </cell>
          <cell r="J328" t="str">
            <v>Antena</v>
          </cell>
          <cell r="K328" t="str">
            <v>Prisma</v>
          </cell>
          <cell r="M328">
            <v>1</v>
          </cell>
          <cell r="O328">
            <v>0.38</v>
          </cell>
          <cell r="P328">
            <v>8.1</v>
          </cell>
        </row>
        <row r="329">
          <cell r="C329" t="str">
            <v>UMWD-06519-2DH</v>
          </cell>
          <cell r="D329">
            <v>2160</v>
          </cell>
          <cell r="E329">
            <v>166</v>
          </cell>
          <cell r="F329">
            <v>83</v>
          </cell>
          <cell r="G329">
            <v>6.5</v>
          </cell>
          <cell r="J329" t="str">
            <v>Antena</v>
          </cell>
          <cell r="K329" t="str">
            <v>Prisma</v>
          </cell>
          <cell r="M329">
            <v>1</v>
          </cell>
          <cell r="O329">
            <v>0.36</v>
          </cell>
          <cell r="P329">
            <v>6.5</v>
          </cell>
        </row>
        <row r="330">
          <cell r="C330" t="str">
            <v>VVPX306R-V5</v>
          </cell>
          <cell r="D330">
            <v>875</v>
          </cell>
          <cell r="E330">
            <v>290</v>
          </cell>
          <cell r="F330">
            <v>103</v>
          </cell>
          <cell r="G330">
            <v>9</v>
          </cell>
          <cell r="J330" t="str">
            <v>Antena</v>
          </cell>
          <cell r="K330" t="str">
            <v>Prisma</v>
          </cell>
          <cell r="M330">
            <v>1</v>
          </cell>
          <cell r="O330">
            <v>0.26</v>
          </cell>
          <cell r="P330">
            <v>9</v>
          </cell>
        </row>
        <row r="331">
          <cell r="C331" t="str">
            <v>VVPX306R-V5.MR</v>
          </cell>
          <cell r="D331">
            <v>875</v>
          </cell>
          <cell r="E331">
            <v>290</v>
          </cell>
          <cell r="F331">
            <v>103</v>
          </cell>
          <cell r="G331">
            <v>9</v>
          </cell>
          <cell r="J331" t="str">
            <v>Antena</v>
          </cell>
          <cell r="K331" t="str">
            <v>Prisma</v>
          </cell>
          <cell r="M331">
            <v>1</v>
          </cell>
          <cell r="O331">
            <v>0.26</v>
          </cell>
          <cell r="P331">
            <v>9</v>
          </cell>
        </row>
        <row r="332">
          <cell r="C332" t="str">
            <v>VVPX310B1-SLS-8</v>
          </cell>
          <cell r="D332">
            <v>1328</v>
          </cell>
          <cell r="E332">
            <v>290</v>
          </cell>
          <cell r="F332">
            <v>103</v>
          </cell>
          <cell r="G332">
            <v>11</v>
          </cell>
          <cell r="J332" t="str">
            <v>Antena</v>
          </cell>
          <cell r="K332" t="str">
            <v>Prisma</v>
          </cell>
          <cell r="M332">
            <v>1</v>
          </cell>
          <cell r="O332">
            <v>0.39</v>
          </cell>
          <cell r="P332">
            <v>11</v>
          </cell>
        </row>
        <row r="333">
          <cell r="C333" t="str">
            <v>IWH-065V07N0</v>
          </cell>
          <cell r="D333">
            <v>210</v>
          </cell>
          <cell r="E333">
            <v>180</v>
          </cell>
          <cell r="F333">
            <v>43</v>
          </cell>
          <cell r="G333">
            <v>0.5</v>
          </cell>
          <cell r="J333" t="str">
            <v>Antena</v>
          </cell>
          <cell r="K333" t="str">
            <v>Prisma</v>
          </cell>
          <cell r="M333">
            <v>1</v>
          </cell>
          <cell r="O333">
            <v>0.04</v>
          </cell>
          <cell r="P333">
            <v>0.5</v>
          </cell>
        </row>
        <row r="334">
          <cell r="C334" t="str">
            <v>IWH-090V08N0-D</v>
          </cell>
          <cell r="D334">
            <v>210</v>
          </cell>
          <cell r="E334">
            <v>180</v>
          </cell>
          <cell r="F334">
            <v>44</v>
          </cell>
          <cell r="G334">
            <v>0.6</v>
          </cell>
          <cell r="J334" t="str">
            <v>Antena</v>
          </cell>
          <cell r="K334" t="str">
            <v>Prisma</v>
          </cell>
          <cell r="M334">
            <v>1</v>
          </cell>
          <cell r="O334">
            <v>0.04</v>
          </cell>
          <cell r="P334">
            <v>0.6</v>
          </cell>
        </row>
        <row r="335">
          <cell r="C335" t="str">
            <v>IWH-090VR08NT</v>
          </cell>
          <cell r="D335">
            <v>278</v>
          </cell>
          <cell r="E335">
            <v>176</v>
          </cell>
          <cell r="F335">
            <v>62</v>
          </cell>
          <cell r="G335">
            <v>0.7</v>
          </cell>
          <cell r="J335" t="str">
            <v>Antena</v>
          </cell>
          <cell r="K335" t="str">
            <v>Prisma</v>
          </cell>
          <cell r="M335">
            <v>1</v>
          </cell>
          <cell r="O335">
            <v>0.05</v>
          </cell>
          <cell r="P335">
            <v>0.7</v>
          </cell>
        </row>
        <row r="336">
          <cell r="C336" t="str">
            <v>IXD-120V06N0-03</v>
          </cell>
          <cell r="D336">
            <v>170</v>
          </cell>
          <cell r="E336">
            <v>70</v>
          </cell>
          <cell r="F336">
            <v>70</v>
          </cell>
          <cell r="G336">
            <v>0.5</v>
          </cell>
          <cell r="J336" t="str">
            <v>Antena</v>
          </cell>
          <cell r="K336" t="str">
            <v>Cono</v>
          </cell>
          <cell r="M336">
            <v>1</v>
          </cell>
          <cell r="O336">
            <v>0.02</v>
          </cell>
          <cell r="P336">
            <v>0.5</v>
          </cell>
        </row>
        <row r="337">
          <cell r="C337" t="str">
            <v>IXD-360V03NN(05)</v>
          </cell>
          <cell r="D337">
            <v>115</v>
          </cell>
          <cell r="E337">
            <v>208</v>
          </cell>
          <cell r="F337">
            <v>208</v>
          </cell>
          <cell r="G337">
            <v>0.4</v>
          </cell>
          <cell r="J337" t="str">
            <v>Antena</v>
          </cell>
          <cell r="K337" t="str">
            <v>Cono</v>
          </cell>
          <cell r="M337">
            <v>1</v>
          </cell>
          <cell r="O337">
            <v>0.03</v>
          </cell>
          <cell r="P337">
            <v>0.4</v>
          </cell>
        </row>
        <row r="338">
          <cell r="C338" t="str">
            <v>IXD-360V03NN(U)</v>
          </cell>
          <cell r="D338">
            <v>115</v>
          </cell>
          <cell r="E338">
            <v>208</v>
          </cell>
          <cell r="F338">
            <v>208</v>
          </cell>
          <cell r="G338">
            <v>0.4</v>
          </cell>
          <cell r="J338" t="str">
            <v>Antena</v>
          </cell>
          <cell r="K338" t="str">
            <v>Cono</v>
          </cell>
          <cell r="M338">
            <v>1</v>
          </cell>
          <cell r="O338">
            <v>0.03</v>
          </cell>
          <cell r="P338">
            <v>0.4</v>
          </cell>
        </row>
        <row r="339">
          <cell r="C339" t="str">
            <v>IXD-360V03NU(05)</v>
          </cell>
          <cell r="D339">
            <v>112</v>
          </cell>
          <cell r="E339">
            <v>208</v>
          </cell>
          <cell r="F339">
            <v>208</v>
          </cell>
          <cell r="G339">
            <v>0.45</v>
          </cell>
          <cell r="J339" t="str">
            <v>Antena</v>
          </cell>
          <cell r="K339" t="str">
            <v>Cono</v>
          </cell>
          <cell r="M339">
            <v>1</v>
          </cell>
          <cell r="O339">
            <v>0.03</v>
          </cell>
          <cell r="P339">
            <v>0.5</v>
          </cell>
        </row>
        <row r="340">
          <cell r="C340" t="str">
            <v>IXD-360VH03NN</v>
          </cell>
          <cell r="D340">
            <v>41</v>
          </cell>
          <cell r="E340">
            <v>210</v>
          </cell>
          <cell r="F340">
            <v>210</v>
          </cell>
          <cell r="G340">
            <v>0.4</v>
          </cell>
          <cell r="J340" t="str">
            <v>Antena</v>
          </cell>
          <cell r="K340" t="str">
            <v>Cilindro</v>
          </cell>
          <cell r="M340">
            <v>1</v>
          </cell>
          <cell r="O340">
            <v>0.01</v>
          </cell>
          <cell r="P340">
            <v>0.4</v>
          </cell>
        </row>
        <row r="341">
          <cell r="C341" t="str">
            <v>IXD-360VH03NT</v>
          </cell>
          <cell r="D341">
            <v>112</v>
          </cell>
          <cell r="E341">
            <v>178</v>
          </cell>
          <cell r="F341">
            <v>178</v>
          </cell>
          <cell r="G341">
            <v>0.42</v>
          </cell>
          <cell r="J341" t="str">
            <v>Antena</v>
          </cell>
          <cell r="K341" t="str">
            <v>Cono</v>
          </cell>
          <cell r="M341">
            <v>1</v>
          </cell>
          <cell r="O341">
            <v>0.02</v>
          </cell>
          <cell r="P341">
            <v>0.5</v>
          </cell>
        </row>
        <row r="342">
          <cell r="C342" t="str">
            <v>MJS-065R18JV18JV</v>
          </cell>
          <cell r="D342">
            <v>1850</v>
          </cell>
          <cell r="E342">
            <v>360</v>
          </cell>
          <cell r="F342">
            <v>360</v>
          </cell>
          <cell r="G342">
            <v>70</v>
          </cell>
          <cell r="J342" t="str">
            <v>Antena</v>
          </cell>
          <cell r="K342" t="str">
            <v>Cilindro</v>
          </cell>
          <cell r="M342">
            <v>1</v>
          </cell>
          <cell r="O342">
            <v>0.67</v>
          </cell>
          <cell r="P342">
            <v>70</v>
          </cell>
        </row>
        <row r="343">
          <cell r="C343" t="str">
            <v>MJS-065R18JV18JV-3R</v>
          </cell>
          <cell r="D343">
            <v>1800</v>
          </cell>
          <cell r="E343">
            <v>360</v>
          </cell>
          <cell r="F343">
            <v>360</v>
          </cell>
          <cell r="G343">
            <v>59</v>
          </cell>
          <cell r="J343" t="str">
            <v>Antena</v>
          </cell>
          <cell r="K343" t="str">
            <v>Cilindro</v>
          </cell>
          <cell r="M343">
            <v>1</v>
          </cell>
          <cell r="O343">
            <v>0.65</v>
          </cell>
          <cell r="P343">
            <v>59</v>
          </cell>
        </row>
        <row r="344">
          <cell r="C344" t="str">
            <v>MJS-ODI065R14JJ-Q</v>
          </cell>
          <cell r="D344">
            <v>1695</v>
          </cell>
          <cell r="E344">
            <v>160</v>
          </cell>
          <cell r="F344">
            <v>160</v>
          </cell>
          <cell r="G344">
            <v>18</v>
          </cell>
          <cell r="J344" t="str">
            <v>Antena</v>
          </cell>
          <cell r="K344" t="str">
            <v>Cilindro</v>
          </cell>
          <cell r="M344">
            <v>1</v>
          </cell>
          <cell r="O344">
            <v>0.27</v>
          </cell>
          <cell r="P344">
            <v>18</v>
          </cell>
        </row>
        <row r="345">
          <cell r="C345" t="str">
            <v>ODD5-013R23K06</v>
          </cell>
          <cell r="D345">
            <v>862</v>
          </cell>
          <cell r="E345">
            <v>836</v>
          </cell>
          <cell r="F345">
            <v>117</v>
          </cell>
          <cell r="G345">
            <v>23</v>
          </cell>
          <cell r="J345" t="str">
            <v>Antena</v>
          </cell>
          <cell r="K345" t="str">
            <v>Prisma</v>
          </cell>
          <cell r="M345">
            <v>1</v>
          </cell>
          <cell r="O345">
            <v>0.73</v>
          </cell>
          <cell r="P345">
            <v>23</v>
          </cell>
        </row>
        <row r="346">
          <cell r="C346" t="str">
            <v>ODDV-032R20K-G</v>
          </cell>
          <cell r="D346">
            <v>1340</v>
          </cell>
          <cell r="E346">
            <v>320</v>
          </cell>
          <cell r="F346">
            <v>110</v>
          </cell>
          <cell r="G346">
            <v>15.3</v>
          </cell>
          <cell r="H346">
            <v>20.9</v>
          </cell>
          <cell r="J346" t="str">
            <v>Antena</v>
          </cell>
          <cell r="K346" t="str">
            <v>Prisma</v>
          </cell>
          <cell r="M346">
            <v>1</v>
          </cell>
          <cell r="O346">
            <v>0.43</v>
          </cell>
          <cell r="P346">
            <v>20.9</v>
          </cell>
        </row>
        <row r="347">
          <cell r="C347" t="str">
            <v>ODI-065R12E15KJJ-G</v>
          </cell>
          <cell r="D347">
            <v>800</v>
          </cell>
          <cell r="E347">
            <v>380</v>
          </cell>
          <cell r="F347">
            <v>138</v>
          </cell>
          <cell r="G347">
            <v>15.5</v>
          </cell>
          <cell r="H347">
            <v>18.3</v>
          </cell>
          <cell r="J347" t="str">
            <v>Antena</v>
          </cell>
          <cell r="K347" t="str">
            <v>Prisma</v>
          </cell>
          <cell r="M347">
            <v>1</v>
          </cell>
          <cell r="O347">
            <v>0.31</v>
          </cell>
          <cell r="P347">
            <v>18.3</v>
          </cell>
        </row>
        <row r="348">
          <cell r="C348" t="str">
            <v>ODI-065R15E18KJJ-G</v>
          </cell>
          <cell r="D348">
            <v>1500</v>
          </cell>
          <cell r="E348">
            <v>380</v>
          </cell>
          <cell r="F348">
            <v>138</v>
          </cell>
          <cell r="G348">
            <v>24.5</v>
          </cell>
          <cell r="H348">
            <v>30.1</v>
          </cell>
          <cell r="J348" t="str">
            <v>Antena</v>
          </cell>
          <cell r="K348" t="str">
            <v>Prisma</v>
          </cell>
          <cell r="M348">
            <v>1</v>
          </cell>
          <cell r="O348">
            <v>0.56999999999999995</v>
          </cell>
          <cell r="P348">
            <v>30.1</v>
          </cell>
        </row>
        <row r="349">
          <cell r="C349" t="str">
            <v>ODI-065R15M18KDKD02-GQ V1</v>
          </cell>
          <cell r="D349">
            <v>1400</v>
          </cell>
          <cell r="E349">
            <v>355</v>
          </cell>
          <cell r="F349">
            <v>192</v>
          </cell>
          <cell r="G349">
            <v>22.2</v>
          </cell>
          <cell r="H349">
            <v>22.2</v>
          </cell>
          <cell r="J349" t="str">
            <v>Antena</v>
          </cell>
          <cell r="K349" t="str">
            <v>Prisma</v>
          </cell>
          <cell r="M349">
            <v>1</v>
          </cell>
          <cell r="O349">
            <v>0.497</v>
          </cell>
          <cell r="P349">
            <v>22.2</v>
          </cell>
        </row>
        <row r="350">
          <cell r="C350" t="str">
            <v>ODI-065R15NG18JJ-G</v>
          </cell>
          <cell r="D350">
            <v>1500</v>
          </cell>
          <cell r="E350">
            <v>380</v>
          </cell>
          <cell r="F350">
            <v>138</v>
          </cell>
          <cell r="G350">
            <v>30.5</v>
          </cell>
          <cell r="H350">
            <v>36.1</v>
          </cell>
          <cell r="J350" t="str">
            <v>Antena</v>
          </cell>
          <cell r="K350" t="str">
            <v>Prisma</v>
          </cell>
          <cell r="M350">
            <v>1</v>
          </cell>
          <cell r="O350">
            <v>0.56999999999999995</v>
          </cell>
          <cell r="P350">
            <v>36.1</v>
          </cell>
        </row>
        <row r="351">
          <cell r="C351" t="str">
            <v>ODI-065R16M-G</v>
          </cell>
          <cell r="D351">
            <v>2000</v>
          </cell>
          <cell r="E351">
            <v>320</v>
          </cell>
          <cell r="F351">
            <v>145</v>
          </cell>
          <cell r="G351">
            <v>17.8</v>
          </cell>
          <cell r="H351">
            <v>23.8</v>
          </cell>
          <cell r="J351" t="str">
            <v>Antena</v>
          </cell>
          <cell r="K351" t="str">
            <v>Prisma</v>
          </cell>
          <cell r="M351">
            <v>1</v>
          </cell>
          <cell r="O351">
            <v>0.64</v>
          </cell>
          <cell r="P351">
            <v>23.8</v>
          </cell>
        </row>
        <row r="352">
          <cell r="C352" t="str">
            <v>ODI2-065R16M-GQ</v>
          </cell>
          <cell r="D352">
            <v>2000</v>
          </cell>
          <cell r="E352">
            <v>445</v>
          </cell>
          <cell r="F352">
            <v>130</v>
          </cell>
          <cell r="H352">
            <v>35.1</v>
          </cell>
          <cell r="J352" t="str">
            <v>Antena</v>
          </cell>
          <cell r="K352" t="str">
            <v>Prisma</v>
          </cell>
          <cell r="M352">
            <v>1</v>
          </cell>
          <cell r="O352">
            <v>0.89</v>
          </cell>
          <cell r="P352">
            <v>35.1</v>
          </cell>
        </row>
        <row r="353">
          <cell r="C353" t="str">
            <v>ODI-065R16NB17JJJ-G</v>
          </cell>
          <cell r="D353">
            <v>2400</v>
          </cell>
          <cell r="E353">
            <v>380</v>
          </cell>
          <cell r="F353">
            <v>138</v>
          </cell>
          <cell r="G353">
            <v>42</v>
          </cell>
          <cell r="H353">
            <v>51.8</v>
          </cell>
          <cell r="J353" t="str">
            <v>Antena</v>
          </cell>
          <cell r="K353" t="str">
            <v>Prisma</v>
          </cell>
          <cell r="M353">
            <v>1</v>
          </cell>
          <cell r="O353">
            <v>0.92</v>
          </cell>
          <cell r="P353">
            <v>51.8</v>
          </cell>
        </row>
        <row r="354">
          <cell r="C354" t="str">
            <v>ODI-065R17M-GQ</v>
          </cell>
          <cell r="D354">
            <v>2500</v>
          </cell>
          <cell r="E354">
            <v>298</v>
          </cell>
          <cell r="F354">
            <v>125</v>
          </cell>
          <cell r="G354">
            <v>20.9</v>
          </cell>
          <cell r="H354">
            <v>26.8</v>
          </cell>
          <cell r="J354" t="str">
            <v>Antena</v>
          </cell>
          <cell r="K354" t="str">
            <v>Prisma</v>
          </cell>
          <cell r="M354">
            <v>1</v>
          </cell>
          <cell r="O354">
            <v>0.75</v>
          </cell>
          <cell r="P354">
            <v>26.8</v>
          </cell>
        </row>
        <row r="355">
          <cell r="C355" t="str">
            <v>ODI3-065R15J-G</v>
          </cell>
          <cell r="D355">
            <v>800</v>
          </cell>
          <cell r="E355">
            <v>500</v>
          </cell>
          <cell r="F355">
            <v>140</v>
          </cell>
          <cell r="G355">
            <v>18</v>
          </cell>
          <cell r="H355">
            <v>23.6</v>
          </cell>
          <cell r="J355" t="str">
            <v>Antena</v>
          </cell>
          <cell r="K355" t="str">
            <v>Prisma</v>
          </cell>
          <cell r="M355">
            <v>1</v>
          </cell>
          <cell r="O355">
            <v>0.4</v>
          </cell>
          <cell r="P355">
            <v>23.6</v>
          </cell>
        </row>
        <row r="356">
          <cell r="C356" t="str">
            <v>ODM-030V16K0-2</v>
          </cell>
          <cell r="D356">
            <v>280</v>
          </cell>
          <cell r="E356">
            <v>280</v>
          </cell>
          <cell r="F356">
            <v>50</v>
          </cell>
          <cell r="G356">
            <v>1.5</v>
          </cell>
          <cell r="H356">
            <v>1.7</v>
          </cell>
          <cell r="J356" t="str">
            <v>Antena</v>
          </cell>
          <cell r="K356" t="str">
            <v>Prisma</v>
          </cell>
          <cell r="M356">
            <v>1</v>
          </cell>
          <cell r="O356">
            <v>0.08</v>
          </cell>
          <cell r="P356">
            <v>1.7</v>
          </cell>
        </row>
        <row r="357">
          <cell r="C357" t="str">
            <v>ODM-030V18B0</v>
          </cell>
          <cell r="D357">
            <v>1251</v>
          </cell>
          <cell r="E357">
            <v>796</v>
          </cell>
          <cell r="F357">
            <v>474</v>
          </cell>
          <cell r="G357">
            <v>20</v>
          </cell>
          <cell r="H357">
            <v>25</v>
          </cell>
          <cell r="J357" t="str">
            <v>Antena</v>
          </cell>
          <cell r="K357" t="str">
            <v>Prisma</v>
          </cell>
          <cell r="M357">
            <v>1</v>
          </cell>
          <cell r="O357">
            <v>1</v>
          </cell>
          <cell r="P357">
            <v>25</v>
          </cell>
        </row>
        <row r="358">
          <cell r="C358" t="str">
            <v>ODM-075V11N0</v>
          </cell>
          <cell r="D358">
            <v>480</v>
          </cell>
          <cell r="E358">
            <v>282</v>
          </cell>
          <cell r="F358">
            <v>54</v>
          </cell>
          <cell r="G358">
            <v>1.5</v>
          </cell>
          <cell r="H358">
            <v>1.7</v>
          </cell>
          <cell r="J358" t="str">
            <v>Antena</v>
          </cell>
          <cell r="K358" t="str">
            <v>Prisma</v>
          </cell>
          <cell r="M358">
            <v>1</v>
          </cell>
          <cell r="O358">
            <v>0.14000000000000001</v>
          </cell>
          <cell r="P358">
            <v>1.7</v>
          </cell>
        </row>
        <row r="359">
          <cell r="C359" t="str">
            <v>ODP-030V20K0</v>
          </cell>
          <cell r="D359">
            <v>1210</v>
          </cell>
          <cell r="E359">
            <v>320</v>
          </cell>
          <cell r="F359">
            <v>110</v>
          </cell>
          <cell r="G359">
            <v>8.5</v>
          </cell>
          <cell r="H359">
            <v>13</v>
          </cell>
          <cell r="J359" t="str">
            <v>Antena</v>
          </cell>
          <cell r="K359" t="str">
            <v>Prisma</v>
          </cell>
          <cell r="M359">
            <v>1</v>
          </cell>
          <cell r="O359">
            <v>0.39</v>
          </cell>
          <cell r="P359">
            <v>13</v>
          </cell>
        </row>
        <row r="360">
          <cell r="C360" t="str">
            <v>ODP-032R15J</v>
          </cell>
          <cell r="D360">
            <v>385</v>
          </cell>
          <cell r="E360">
            <v>265</v>
          </cell>
          <cell r="F360">
            <v>90</v>
          </cell>
          <cell r="G360">
            <v>4.2</v>
          </cell>
          <cell r="H360">
            <v>6</v>
          </cell>
          <cell r="J360" t="str">
            <v>Antena</v>
          </cell>
          <cell r="K360" t="str">
            <v>Prisma</v>
          </cell>
          <cell r="M360">
            <v>1</v>
          </cell>
          <cell r="O360">
            <v>0.11</v>
          </cell>
          <cell r="P360">
            <v>6</v>
          </cell>
        </row>
        <row r="361">
          <cell r="C361" t="str">
            <v>ODP-032V15N</v>
          </cell>
          <cell r="D361">
            <v>1095</v>
          </cell>
          <cell r="E361">
            <v>500</v>
          </cell>
          <cell r="F361">
            <v>140</v>
          </cell>
          <cell r="G361">
            <v>22</v>
          </cell>
          <cell r="J361" t="str">
            <v>Antena</v>
          </cell>
          <cell r="K361" t="str">
            <v>Prisma</v>
          </cell>
          <cell r="M361">
            <v>1</v>
          </cell>
          <cell r="O361">
            <v>0.55000000000000004</v>
          </cell>
          <cell r="P361">
            <v>22</v>
          </cell>
        </row>
        <row r="362">
          <cell r="C362" t="str">
            <v>ODP-065R09BJ-G</v>
          </cell>
          <cell r="D362">
            <v>340</v>
          </cell>
          <cell r="E362">
            <v>265</v>
          </cell>
          <cell r="F362">
            <v>120</v>
          </cell>
          <cell r="G362">
            <v>4</v>
          </cell>
          <cell r="H362">
            <v>4.5999999999999996</v>
          </cell>
          <cell r="J362" t="str">
            <v>Antena</v>
          </cell>
          <cell r="K362" t="str">
            <v>Prisma</v>
          </cell>
          <cell r="M362">
            <v>1</v>
          </cell>
          <cell r="O362">
            <v>9.9999999999999992E-2</v>
          </cell>
          <cell r="P362">
            <v>4.5999999999999996</v>
          </cell>
        </row>
        <row r="363">
          <cell r="C363" t="str">
            <v>ODP-065R09BJ-G(2J)</v>
          </cell>
          <cell r="D363">
            <v>340</v>
          </cell>
          <cell r="E363">
            <v>265</v>
          </cell>
          <cell r="F363">
            <v>120</v>
          </cell>
          <cell r="G363">
            <v>4.5999999999999996</v>
          </cell>
          <cell r="H363">
            <v>5.0999999999999996</v>
          </cell>
          <cell r="J363" t="str">
            <v>Antena</v>
          </cell>
          <cell r="K363" t="str">
            <v>Prisma</v>
          </cell>
          <cell r="M363">
            <v>1</v>
          </cell>
          <cell r="O363">
            <v>9.9999999999999992E-2</v>
          </cell>
          <cell r="P363">
            <v>5.0999999999999996</v>
          </cell>
        </row>
        <row r="364">
          <cell r="C364" t="str">
            <v>ODP-065R12M14J-G</v>
          </cell>
          <cell r="D364">
            <v>650</v>
          </cell>
          <cell r="E364">
            <v>320</v>
          </cell>
          <cell r="F364">
            <v>145</v>
          </cell>
          <cell r="G364">
            <v>8.8000000000000007</v>
          </cell>
          <cell r="H364">
            <v>10.8</v>
          </cell>
          <cell r="J364" t="str">
            <v>Antena</v>
          </cell>
          <cell r="K364" t="str">
            <v>Prisma</v>
          </cell>
          <cell r="M364">
            <v>1</v>
          </cell>
          <cell r="O364">
            <v>0.21000000000000002</v>
          </cell>
          <cell r="P364">
            <v>10.8</v>
          </cell>
        </row>
        <row r="365">
          <cell r="C365" t="str">
            <v>ODP-065R12M14JJ-G</v>
          </cell>
          <cell r="D365">
            <v>650</v>
          </cell>
          <cell r="E365">
            <v>380</v>
          </cell>
          <cell r="F365">
            <v>138</v>
          </cell>
          <cell r="G365">
            <v>10.4</v>
          </cell>
          <cell r="H365">
            <v>13.2</v>
          </cell>
          <cell r="J365" t="str">
            <v>Antena</v>
          </cell>
          <cell r="K365" t="str">
            <v>Prisma</v>
          </cell>
          <cell r="M365">
            <v>1</v>
          </cell>
          <cell r="O365">
            <v>0.25</v>
          </cell>
          <cell r="P365">
            <v>13.2</v>
          </cell>
        </row>
        <row r="366">
          <cell r="C366" t="str">
            <v>ODP-065R15Bxx</v>
          </cell>
          <cell r="D366">
            <v>1315</v>
          </cell>
          <cell r="E366">
            <v>265</v>
          </cell>
          <cell r="F366">
            <v>141</v>
          </cell>
          <cell r="G366">
            <v>9.5</v>
          </cell>
          <cell r="H366">
            <v>15.5</v>
          </cell>
          <cell r="J366" t="str">
            <v>Antena</v>
          </cell>
          <cell r="K366" t="str">
            <v>Prisma</v>
          </cell>
          <cell r="M366">
            <v>1</v>
          </cell>
          <cell r="O366">
            <v>0.35000000000000003</v>
          </cell>
          <cell r="P366">
            <v>15.5</v>
          </cell>
        </row>
        <row r="367">
          <cell r="C367" t="str">
            <v>ODP-065R15Kxx-G</v>
          </cell>
          <cell r="D367">
            <v>665</v>
          </cell>
          <cell r="E367">
            <v>120</v>
          </cell>
          <cell r="F367">
            <v>60</v>
          </cell>
          <cell r="G367">
            <v>3</v>
          </cell>
          <cell r="H367">
            <v>4.5</v>
          </cell>
          <cell r="J367" t="str">
            <v>Antena</v>
          </cell>
          <cell r="K367" t="str">
            <v>Prisma</v>
          </cell>
          <cell r="M367">
            <v>1</v>
          </cell>
          <cell r="O367">
            <v>0.08</v>
          </cell>
          <cell r="P367">
            <v>4.5</v>
          </cell>
        </row>
        <row r="368">
          <cell r="C368" t="str">
            <v>ODP-065R17B18Kxxyy</v>
          </cell>
          <cell r="D368">
            <v>1975</v>
          </cell>
          <cell r="E368">
            <v>265</v>
          </cell>
          <cell r="F368">
            <v>145</v>
          </cell>
          <cell r="G368">
            <v>18</v>
          </cell>
          <cell r="H368">
            <v>24</v>
          </cell>
          <cell r="J368" t="str">
            <v>Antena</v>
          </cell>
          <cell r="K368" t="str">
            <v>Prisma</v>
          </cell>
          <cell r="M368">
            <v>1</v>
          </cell>
          <cell r="O368">
            <v>0.53</v>
          </cell>
          <cell r="P368">
            <v>24</v>
          </cell>
        </row>
        <row r="369">
          <cell r="C369" t="str">
            <v>ODP-065R17Bxx</v>
          </cell>
          <cell r="D369">
            <v>1935</v>
          </cell>
          <cell r="E369">
            <v>265</v>
          </cell>
          <cell r="F369">
            <v>141</v>
          </cell>
          <cell r="G369">
            <v>13.8</v>
          </cell>
          <cell r="H369">
            <v>19.8</v>
          </cell>
          <cell r="J369" t="str">
            <v>Antena</v>
          </cell>
          <cell r="K369" t="str">
            <v>Prisma</v>
          </cell>
          <cell r="M369">
            <v>1</v>
          </cell>
          <cell r="O369">
            <v>0.52</v>
          </cell>
          <cell r="P369">
            <v>19.8</v>
          </cell>
        </row>
        <row r="370">
          <cell r="C370" t="str">
            <v>ODP-065R18Bxx</v>
          </cell>
          <cell r="D370">
            <v>2615</v>
          </cell>
          <cell r="E370">
            <v>265</v>
          </cell>
          <cell r="F370">
            <v>141</v>
          </cell>
          <cell r="G370">
            <v>18.5</v>
          </cell>
          <cell r="H370">
            <v>24</v>
          </cell>
          <cell r="J370" t="str">
            <v>Antena</v>
          </cell>
          <cell r="K370" t="str">
            <v>Prisma</v>
          </cell>
          <cell r="M370">
            <v>1</v>
          </cell>
          <cell r="O370">
            <v>0.7</v>
          </cell>
          <cell r="P370">
            <v>24</v>
          </cell>
        </row>
        <row r="371">
          <cell r="C371" t="str">
            <v>ODP-065R18Exx(JS)</v>
          </cell>
          <cell r="D371">
            <v>2615</v>
          </cell>
          <cell r="E371">
            <v>265</v>
          </cell>
          <cell r="F371">
            <v>141</v>
          </cell>
          <cell r="G371">
            <v>19</v>
          </cell>
          <cell r="H371">
            <v>25.5</v>
          </cell>
          <cell r="J371" t="str">
            <v>Antena</v>
          </cell>
          <cell r="K371" t="str">
            <v>Prisma</v>
          </cell>
          <cell r="M371">
            <v>1</v>
          </cell>
          <cell r="O371">
            <v>0.7</v>
          </cell>
          <cell r="P371">
            <v>25.5</v>
          </cell>
        </row>
        <row r="372">
          <cell r="C372" t="str">
            <v>ODP-065R18Kxx-G</v>
          </cell>
          <cell r="D372">
            <v>1310</v>
          </cell>
          <cell r="E372">
            <v>120</v>
          </cell>
          <cell r="F372">
            <v>60</v>
          </cell>
          <cell r="G372">
            <v>5.5</v>
          </cell>
          <cell r="H372">
            <v>7.2</v>
          </cell>
          <cell r="J372" t="str">
            <v>Antena</v>
          </cell>
          <cell r="K372" t="str">
            <v>Prisma</v>
          </cell>
          <cell r="M372">
            <v>1</v>
          </cell>
          <cell r="O372">
            <v>0.16</v>
          </cell>
          <cell r="P372">
            <v>7.2</v>
          </cell>
        </row>
        <row r="373">
          <cell r="C373" t="str">
            <v>ODP-065V11N</v>
          </cell>
          <cell r="D373">
            <v>610</v>
          </cell>
          <cell r="E373">
            <v>320</v>
          </cell>
          <cell r="F373">
            <v>145</v>
          </cell>
          <cell r="G373">
            <v>6.4</v>
          </cell>
          <cell r="H373">
            <v>9.3000000000000007</v>
          </cell>
          <cell r="J373" t="str">
            <v>Antena</v>
          </cell>
          <cell r="K373" t="str">
            <v>Prisma</v>
          </cell>
          <cell r="M373">
            <v>1</v>
          </cell>
          <cell r="O373">
            <v>0.2</v>
          </cell>
          <cell r="P373">
            <v>9.3000000000000007</v>
          </cell>
        </row>
        <row r="374">
          <cell r="C374" t="str">
            <v>ODP-065V17Bxx</v>
          </cell>
          <cell r="D374">
            <v>2095</v>
          </cell>
          <cell r="E374">
            <v>265</v>
          </cell>
          <cell r="F374">
            <v>141</v>
          </cell>
          <cell r="G374">
            <v>11</v>
          </cell>
          <cell r="H374">
            <v>17.5</v>
          </cell>
          <cell r="J374" t="str">
            <v>Antena</v>
          </cell>
          <cell r="K374" t="str">
            <v>Prisma</v>
          </cell>
          <cell r="M374">
            <v>1</v>
          </cell>
          <cell r="O374">
            <v>0.56000000000000005</v>
          </cell>
          <cell r="P374">
            <v>17.5</v>
          </cell>
        </row>
        <row r="375">
          <cell r="C375" t="str">
            <v>ODP-065V18Bxx</v>
          </cell>
          <cell r="D375">
            <v>2615</v>
          </cell>
          <cell r="E375">
            <v>265</v>
          </cell>
          <cell r="F375">
            <v>141</v>
          </cell>
          <cell r="G375">
            <v>16</v>
          </cell>
          <cell r="H375">
            <v>22.5</v>
          </cell>
          <cell r="J375" t="str">
            <v>Antena</v>
          </cell>
          <cell r="K375" t="str">
            <v>Prisma</v>
          </cell>
          <cell r="M375">
            <v>1</v>
          </cell>
          <cell r="O375">
            <v>0.7</v>
          </cell>
          <cell r="P375">
            <v>22.5</v>
          </cell>
        </row>
        <row r="376">
          <cell r="C376" t="str">
            <v>ODP-065V18Kxx</v>
          </cell>
          <cell r="D376">
            <v>1310</v>
          </cell>
          <cell r="E376">
            <v>173</v>
          </cell>
          <cell r="F376">
            <v>81</v>
          </cell>
          <cell r="G376">
            <v>5.5</v>
          </cell>
          <cell r="H376">
            <v>7</v>
          </cell>
          <cell r="J376" t="str">
            <v>Antena</v>
          </cell>
          <cell r="K376" t="str">
            <v>Prisma</v>
          </cell>
          <cell r="M376">
            <v>1</v>
          </cell>
          <cell r="O376">
            <v>0.23</v>
          </cell>
          <cell r="P376">
            <v>7</v>
          </cell>
        </row>
        <row r="377">
          <cell r="C377" t="str">
            <v>ODP-090R17Bxx</v>
          </cell>
          <cell r="D377">
            <v>2615</v>
          </cell>
          <cell r="E377">
            <v>265</v>
          </cell>
          <cell r="F377">
            <v>141</v>
          </cell>
          <cell r="G377">
            <v>18.5</v>
          </cell>
          <cell r="H377">
            <v>24</v>
          </cell>
          <cell r="J377" t="str">
            <v>Antena</v>
          </cell>
          <cell r="K377" t="str">
            <v>Prisma</v>
          </cell>
          <cell r="M377">
            <v>1</v>
          </cell>
          <cell r="O377">
            <v>0.7</v>
          </cell>
          <cell r="P377">
            <v>24</v>
          </cell>
        </row>
        <row r="378">
          <cell r="C378" t="str">
            <v>ODP-090V17Bxx</v>
          </cell>
          <cell r="D378">
            <v>2615</v>
          </cell>
          <cell r="E378">
            <v>265</v>
          </cell>
          <cell r="F378">
            <v>145</v>
          </cell>
          <cell r="G378">
            <v>15</v>
          </cell>
          <cell r="H378">
            <v>20</v>
          </cell>
          <cell r="J378" t="str">
            <v>Antena</v>
          </cell>
          <cell r="K378" t="str">
            <v>Prisma</v>
          </cell>
          <cell r="M378">
            <v>1</v>
          </cell>
          <cell r="O378">
            <v>0.7</v>
          </cell>
          <cell r="P378">
            <v>20</v>
          </cell>
        </row>
        <row r="379">
          <cell r="C379" t="str">
            <v>ODTP-024R20K06-G</v>
          </cell>
          <cell r="D379">
            <v>840</v>
          </cell>
          <cell r="E379">
            <v>380</v>
          </cell>
          <cell r="F379">
            <v>138</v>
          </cell>
          <cell r="G379">
            <v>11.9</v>
          </cell>
          <cell r="H379">
            <v>14.7</v>
          </cell>
          <cell r="J379" t="str">
            <v>Antena</v>
          </cell>
          <cell r="K379" t="str">
            <v>Prisma</v>
          </cell>
          <cell r="M379">
            <v>1</v>
          </cell>
          <cell r="O379">
            <v>0.32</v>
          </cell>
          <cell r="P379">
            <v>14.7</v>
          </cell>
        </row>
        <row r="380">
          <cell r="C380" t="str">
            <v>ODV-032R18E-G</v>
          </cell>
          <cell r="D380">
            <v>1415</v>
          </cell>
          <cell r="E380">
            <v>500</v>
          </cell>
          <cell r="F380">
            <v>140</v>
          </cell>
          <cell r="G380">
            <v>28</v>
          </cell>
          <cell r="H380">
            <v>34.299999999999997</v>
          </cell>
          <cell r="J380" t="str">
            <v>Antena</v>
          </cell>
          <cell r="K380" t="str">
            <v>Prisma</v>
          </cell>
          <cell r="M380">
            <v>1</v>
          </cell>
          <cell r="O380">
            <v>0.71</v>
          </cell>
          <cell r="P380">
            <v>34.299999999999997</v>
          </cell>
        </row>
        <row r="381">
          <cell r="C381" t="str">
            <v>ODV-032R20E-G</v>
          </cell>
          <cell r="D381">
            <v>1975</v>
          </cell>
          <cell r="E381">
            <v>500</v>
          </cell>
          <cell r="F381">
            <v>140</v>
          </cell>
          <cell r="G381">
            <v>36</v>
          </cell>
          <cell r="H381">
            <v>43</v>
          </cell>
          <cell r="J381" t="str">
            <v>Antena</v>
          </cell>
          <cell r="K381" t="str">
            <v>Prisma</v>
          </cell>
          <cell r="M381">
            <v>1</v>
          </cell>
          <cell r="O381">
            <v>0.99</v>
          </cell>
          <cell r="P381">
            <v>43</v>
          </cell>
        </row>
        <row r="382">
          <cell r="C382" t="str">
            <v>ODV-032R20E-G V1</v>
          </cell>
          <cell r="D382">
            <v>1970</v>
          </cell>
          <cell r="E382">
            <v>500</v>
          </cell>
          <cell r="F382">
            <v>140</v>
          </cell>
          <cell r="G382">
            <v>30.6</v>
          </cell>
          <cell r="H382">
            <v>40.9</v>
          </cell>
          <cell r="J382" t="str">
            <v>Antena</v>
          </cell>
          <cell r="K382" t="str">
            <v>Prisma</v>
          </cell>
          <cell r="M382">
            <v>1</v>
          </cell>
          <cell r="O382">
            <v>0.99</v>
          </cell>
          <cell r="P382">
            <v>40.9</v>
          </cell>
        </row>
        <row r="383">
          <cell r="C383" t="str">
            <v>ODV-032R21K-G</v>
          </cell>
          <cell r="D383">
            <v>1315</v>
          </cell>
          <cell r="E383">
            <v>300</v>
          </cell>
          <cell r="F383">
            <v>90</v>
          </cell>
          <cell r="G383">
            <v>14.5</v>
          </cell>
          <cell r="H383">
            <v>19.5</v>
          </cell>
          <cell r="J383" t="str">
            <v>Antena</v>
          </cell>
          <cell r="K383" t="str">
            <v>Prisma</v>
          </cell>
          <cell r="M383">
            <v>1</v>
          </cell>
          <cell r="O383">
            <v>0.4</v>
          </cell>
          <cell r="P383">
            <v>19.5</v>
          </cell>
        </row>
        <row r="384">
          <cell r="C384" t="str">
            <v>ODV-032R23K-G V1</v>
          </cell>
          <cell r="D384">
            <v>1960</v>
          </cell>
          <cell r="E384">
            <v>265</v>
          </cell>
          <cell r="F384">
            <v>90</v>
          </cell>
          <cell r="G384">
            <v>15.1</v>
          </cell>
          <cell r="H384">
            <v>20.7</v>
          </cell>
          <cell r="J384" t="str">
            <v>Antena</v>
          </cell>
          <cell r="K384" t="str">
            <v>Prisma</v>
          </cell>
          <cell r="M384">
            <v>1</v>
          </cell>
          <cell r="O384">
            <v>0.52</v>
          </cell>
          <cell r="P384">
            <v>20.7</v>
          </cell>
        </row>
        <row r="385">
          <cell r="C385" t="str">
            <v>ODV-065R14E17K-G</v>
          </cell>
          <cell r="D385">
            <v>1200</v>
          </cell>
          <cell r="E385">
            <v>265</v>
          </cell>
          <cell r="F385">
            <v>145</v>
          </cell>
          <cell r="G385">
            <v>16</v>
          </cell>
          <cell r="H385">
            <v>22</v>
          </cell>
          <cell r="J385" t="str">
            <v>Antena</v>
          </cell>
          <cell r="K385" t="str">
            <v>Prisma</v>
          </cell>
          <cell r="M385">
            <v>1</v>
          </cell>
          <cell r="O385">
            <v>0.32</v>
          </cell>
          <cell r="P385">
            <v>22</v>
          </cell>
        </row>
        <row r="386">
          <cell r="C386" t="str">
            <v>ODV-065R14M17J-G</v>
          </cell>
          <cell r="D386">
            <v>1280</v>
          </cell>
          <cell r="E386">
            <v>320</v>
          </cell>
          <cell r="F386">
            <v>145</v>
          </cell>
          <cell r="G386">
            <v>13.5</v>
          </cell>
          <cell r="H386">
            <v>19.100000000000001</v>
          </cell>
          <cell r="J386" t="str">
            <v>Antena</v>
          </cell>
          <cell r="K386" t="str">
            <v>Prisma</v>
          </cell>
          <cell r="M386">
            <v>1</v>
          </cell>
          <cell r="O386">
            <v>0.41000000000000003</v>
          </cell>
          <cell r="P386">
            <v>19.100000000000001</v>
          </cell>
        </row>
        <row r="387">
          <cell r="C387" t="str">
            <v>ODV-065R14M17JJ-G</v>
          </cell>
          <cell r="D387">
            <v>1270</v>
          </cell>
          <cell r="E387">
            <v>380</v>
          </cell>
          <cell r="F387">
            <v>138</v>
          </cell>
          <cell r="G387">
            <v>18.5</v>
          </cell>
          <cell r="H387">
            <v>24.1</v>
          </cell>
          <cell r="J387" t="str">
            <v>Antena</v>
          </cell>
          <cell r="K387" t="str">
            <v>Prisma</v>
          </cell>
          <cell r="M387">
            <v>1</v>
          </cell>
          <cell r="O387">
            <v>0.49</v>
          </cell>
          <cell r="P387">
            <v>24.1</v>
          </cell>
        </row>
        <row r="388">
          <cell r="C388" t="str">
            <v>ODV-065R15B</v>
          </cell>
          <cell r="D388">
            <v>1415</v>
          </cell>
          <cell r="E388">
            <v>265</v>
          </cell>
          <cell r="F388">
            <v>141</v>
          </cell>
          <cell r="G388">
            <v>16</v>
          </cell>
          <cell r="H388">
            <v>21</v>
          </cell>
          <cell r="J388" t="str">
            <v>Antena</v>
          </cell>
          <cell r="K388" t="str">
            <v>Prisma</v>
          </cell>
          <cell r="M388">
            <v>1</v>
          </cell>
          <cell r="O388">
            <v>0.38</v>
          </cell>
          <cell r="P388">
            <v>21</v>
          </cell>
        </row>
        <row r="389">
          <cell r="C389" t="str">
            <v>ODV-065R15B15J15J</v>
          </cell>
          <cell r="D389">
            <v>1415</v>
          </cell>
          <cell r="E389">
            <v>335</v>
          </cell>
          <cell r="F389">
            <v>145</v>
          </cell>
          <cell r="G389">
            <v>19.5</v>
          </cell>
          <cell r="H389">
            <v>25</v>
          </cell>
          <cell r="J389" t="str">
            <v>Antena</v>
          </cell>
          <cell r="K389" t="str">
            <v>Prisma</v>
          </cell>
          <cell r="M389">
            <v>1</v>
          </cell>
          <cell r="O389">
            <v>0.48</v>
          </cell>
          <cell r="P389">
            <v>25</v>
          </cell>
        </row>
        <row r="390">
          <cell r="C390" t="str">
            <v>ODV-065R15E18J18J-G</v>
          </cell>
          <cell r="D390">
            <v>1415</v>
          </cell>
          <cell r="E390">
            <v>500</v>
          </cell>
          <cell r="F390">
            <v>140</v>
          </cell>
          <cell r="G390">
            <v>32</v>
          </cell>
          <cell r="H390">
            <v>37</v>
          </cell>
          <cell r="J390" t="str">
            <v>Antena</v>
          </cell>
          <cell r="K390" t="str">
            <v>Prisma</v>
          </cell>
          <cell r="M390">
            <v>1</v>
          </cell>
          <cell r="O390">
            <v>0.71</v>
          </cell>
          <cell r="P390">
            <v>37</v>
          </cell>
        </row>
        <row r="391">
          <cell r="C391" t="str">
            <v>ODV-065R15E18J-G</v>
          </cell>
          <cell r="D391">
            <v>1570</v>
          </cell>
          <cell r="E391">
            <v>320</v>
          </cell>
          <cell r="F391">
            <v>145</v>
          </cell>
          <cell r="G391">
            <v>23</v>
          </cell>
          <cell r="H391">
            <v>28.5</v>
          </cell>
          <cell r="J391" t="str">
            <v>Antena</v>
          </cell>
          <cell r="K391" t="str">
            <v>Prisma</v>
          </cell>
          <cell r="M391">
            <v>1</v>
          </cell>
          <cell r="O391">
            <v>0.51</v>
          </cell>
          <cell r="P391">
            <v>28.5</v>
          </cell>
        </row>
        <row r="392">
          <cell r="C392" t="str">
            <v>ODV-065R15E18K-G</v>
          </cell>
          <cell r="D392">
            <v>1515</v>
          </cell>
          <cell r="E392">
            <v>265</v>
          </cell>
          <cell r="F392">
            <v>145</v>
          </cell>
          <cell r="G392">
            <v>19.2</v>
          </cell>
          <cell r="H392">
            <v>25.7</v>
          </cell>
          <cell r="J392" t="str">
            <v>Antena</v>
          </cell>
          <cell r="K392" t="str">
            <v>Prisma</v>
          </cell>
          <cell r="M392">
            <v>1</v>
          </cell>
          <cell r="O392">
            <v>0.41000000000000003</v>
          </cell>
          <cell r="P392">
            <v>25.7</v>
          </cell>
        </row>
        <row r="393">
          <cell r="C393" t="str">
            <v>ODV-065R15E18K-G V2</v>
          </cell>
          <cell r="D393">
            <v>1480</v>
          </cell>
          <cell r="E393">
            <v>265</v>
          </cell>
          <cell r="F393">
            <v>120</v>
          </cell>
          <cell r="G393">
            <v>14.5</v>
          </cell>
          <cell r="H393">
            <v>20.100000000000001</v>
          </cell>
          <cell r="J393" t="str">
            <v>Antena</v>
          </cell>
          <cell r="K393" t="str">
            <v>Prisma</v>
          </cell>
          <cell r="M393">
            <v>1</v>
          </cell>
          <cell r="O393">
            <v>0.4</v>
          </cell>
          <cell r="P393">
            <v>20.100000000000001</v>
          </cell>
        </row>
        <row r="394">
          <cell r="C394" t="str">
            <v>ODV-065R15E18KK-G V2</v>
          </cell>
          <cell r="D394">
            <v>1510</v>
          </cell>
          <cell r="E394">
            <v>320</v>
          </cell>
          <cell r="F394">
            <v>145</v>
          </cell>
          <cell r="G394">
            <v>20</v>
          </cell>
          <cell r="H394">
            <v>25.6</v>
          </cell>
          <cell r="J394" t="str">
            <v>Antena</v>
          </cell>
          <cell r="K394" t="str">
            <v>Prisma</v>
          </cell>
          <cell r="M394">
            <v>1</v>
          </cell>
          <cell r="O394">
            <v>0.49</v>
          </cell>
          <cell r="P394">
            <v>25.6</v>
          </cell>
        </row>
        <row r="395">
          <cell r="C395" t="str">
            <v>ODV-065R15E-G</v>
          </cell>
          <cell r="D395">
            <v>1415</v>
          </cell>
          <cell r="E395">
            <v>265</v>
          </cell>
          <cell r="F395">
            <v>120</v>
          </cell>
          <cell r="G395">
            <v>13.7</v>
          </cell>
          <cell r="H395">
            <v>18.7</v>
          </cell>
          <cell r="J395" t="str">
            <v>Antena</v>
          </cell>
          <cell r="K395" t="str">
            <v>Prisma</v>
          </cell>
          <cell r="M395">
            <v>1</v>
          </cell>
          <cell r="O395">
            <v>0.38</v>
          </cell>
          <cell r="P395">
            <v>18.7</v>
          </cell>
        </row>
        <row r="396">
          <cell r="C396" t="str">
            <v>ODV-065R15EJJ</v>
          </cell>
          <cell r="D396">
            <v>1415</v>
          </cell>
          <cell r="E396">
            <v>335</v>
          </cell>
          <cell r="F396">
            <v>145</v>
          </cell>
          <cell r="G396">
            <v>19.5</v>
          </cell>
          <cell r="H396">
            <v>25.1</v>
          </cell>
          <cell r="J396" t="str">
            <v>Antena</v>
          </cell>
          <cell r="K396" t="str">
            <v>Prisma</v>
          </cell>
          <cell r="M396">
            <v>1</v>
          </cell>
          <cell r="O396">
            <v>0.48</v>
          </cell>
          <cell r="P396">
            <v>25.1</v>
          </cell>
        </row>
        <row r="397">
          <cell r="C397" t="str">
            <v>ODV-065R15EKK</v>
          </cell>
          <cell r="D397">
            <v>1510</v>
          </cell>
          <cell r="E397">
            <v>265</v>
          </cell>
          <cell r="F397">
            <v>145</v>
          </cell>
          <cell r="G397">
            <v>19.2</v>
          </cell>
          <cell r="H397">
            <v>24.8</v>
          </cell>
          <cell r="J397" t="str">
            <v>Antena</v>
          </cell>
          <cell r="K397" t="str">
            <v>Prisma</v>
          </cell>
          <cell r="M397">
            <v>1</v>
          </cell>
          <cell r="O397">
            <v>0.41000000000000003</v>
          </cell>
          <cell r="P397">
            <v>24.8</v>
          </cell>
        </row>
        <row r="398">
          <cell r="C398" t="str">
            <v>ODV-065R15K-G</v>
          </cell>
          <cell r="D398">
            <v>680</v>
          </cell>
          <cell r="E398">
            <v>145</v>
          </cell>
          <cell r="F398">
            <v>86</v>
          </cell>
          <cell r="G398">
            <v>5.6</v>
          </cell>
          <cell r="H398">
            <v>7.3</v>
          </cell>
          <cell r="J398" t="str">
            <v>Antena</v>
          </cell>
          <cell r="K398" t="str">
            <v>Prisma</v>
          </cell>
          <cell r="M398">
            <v>1</v>
          </cell>
          <cell r="O398">
            <v>9.9999999999999992E-2</v>
          </cell>
          <cell r="P398">
            <v>7.3</v>
          </cell>
        </row>
        <row r="399">
          <cell r="C399" t="str">
            <v>ODV-065R15M18J-G</v>
          </cell>
          <cell r="D399">
            <v>1610</v>
          </cell>
          <cell r="E399">
            <v>320</v>
          </cell>
          <cell r="F399">
            <v>145</v>
          </cell>
          <cell r="G399">
            <v>17.5</v>
          </cell>
          <cell r="H399">
            <v>23.1</v>
          </cell>
          <cell r="J399" t="str">
            <v>Antena</v>
          </cell>
          <cell r="K399" t="str">
            <v>Prisma</v>
          </cell>
          <cell r="M399">
            <v>1</v>
          </cell>
          <cell r="O399">
            <v>0.52</v>
          </cell>
          <cell r="P399">
            <v>23.1</v>
          </cell>
        </row>
        <row r="400">
          <cell r="C400" t="str">
            <v>ODV-065R15M18JJ-G</v>
          </cell>
          <cell r="D400">
            <v>1500</v>
          </cell>
          <cell r="E400">
            <v>380</v>
          </cell>
          <cell r="F400">
            <v>138</v>
          </cell>
          <cell r="G400">
            <v>24.5</v>
          </cell>
          <cell r="H400">
            <v>30.8</v>
          </cell>
          <cell r="J400" t="str">
            <v>Antena</v>
          </cell>
          <cell r="K400" t="str">
            <v>Prisma</v>
          </cell>
          <cell r="M400">
            <v>1</v>
          </cell>
          <cell r="O400">
            <v>0.56999999999999995</v>
          </cell>
          <cell r="P400">
            <v>30.8</v>
          </cell>
        </row>
        <row r="401">
          <cell r="C401" t="str">
            <v>ODV-065R15M-G</v>
          </cell>
          <cell r="D401">
            <v>1450</v>
          </cell>
          <cell r="E401">
            <v>320</v>
          </cell>
          <cell r="F401">
            <v>145</v>
          </cell>
          <cell r="G401">
            <v>13.7</v>
          </cell>
          <cell r="H401">
            <v>18.7</v>
          </cell>
          <cell r="J401" t="str">
            <v>Antena</v>
          </cell>
          <cell r="K401" t="str">
            <v>Prisma</v>
          </cell>
          <cell r="M401">
            <v>1</v>
          </cell>
          <cell r="O401">
            <v>0.47000000000000003</v>
          </cell>
          <cell r="P401">
            <v>18.7</v>
          </cell>
        </row>
        <row r="402">
          <cell r="C402" t="str">
            <v>ODV-065R16B</v>
          </cell>
          <cell r="D402">
            <v>1555</v>
          </cell>
          <cell r="E402">
            <v>265</v>
          </cell>
          <cell r="F402">
            <v>141</v>
          </cell>
          <cell r="G402">
            <v>13.5</v>
          </cell>
          <cell r="J402" t="str">
            <v>Antena</v>
          </cell>
          <cell r="K402" t="str">
            <v>Prisma</v>
          </cell>
          <cell r="M402">
            <v>1</v>
          </cell>
          <cell r="O402">
            <v>0.42</v>
          </cell>
          <cell r="P402">
            <v>13.5</v>
          </cell>
        </row>
        <row r="403">
          <cell r="C403" t="str">
            <v>ODV-065R16M18J-G</v>
          </cell>
          <cell r="D403">
            <v>1975</v>
          </cell>
          <cell r="E403">
            <v>320</v>
          </cell>
          <cell r="F403">
            <v>145</v>
          </cell>
          <cell r="G403">
            <v>21.5</v>
          </cell>
          <cell r="H403">
            <v>27.1</v>
          </cell>
          <cell r="J403" t="str">
            <v>Antena</v>
          </cell>
          <cell r="K403" t="str">
            <v>Prisma</v>
          </cell>
          <cell r="M403">
            <v>1</v>
          </cell>
          <cell r="O403">
            <v>0.64</v>
          </cell>
          <cell r="P403">
            <v>27.1</v>
          </cell>
        </row>
        <row r="404">
          <cell r="C404" t="str">
            <v>ODV-065R16M18JJ-G</v>
          </cell>
          <cell r="D404">
            <v>2000</v>
          </cell>
          <cell r="E404">
            <v>380</v>
          </cell>
          <cell r="F404">
            <v>138</v>
          </cell>
          <cell r="G404">
            <v>26</v>
          </cell>
          <cell r="H404">
            <v>31.6</v>
          </cell>
          <cell r="J404" t="str">
            <v>Antena</v>
          </cell>
          <cell r="K404" t="str">
            <v>Prisma</v>
          </cell>
          <cell r="M404">
            <v>1</v>
          </cell>
          <cell r="O404">
            <v>0.76</v>
          </cell>
          <cell r="P404">
            <v>31.6</v>
          </cell>
        </row>
        <row r="405">
          <cell r="C405" t="str">
            <v>ODV-065R16M-G</v>
          </cell>
          <cell r="D405">
            <v>2000</v>
          </cell>
          <cell r="E405">
            <v>320</v>
          </cell>
          <cell r="F405">
            <v>145</v>
          </cell>
          <cell r="G405">
            <v>17</v>
          </cell>
          <cell r="H405">
            <v>23.3</v>
          </cell>
          <cell r="J405" t="str">
            <v>Antena</v>
          </cell>
          <cell r="K405" t="str">
            <v>Prisma</v>
          </cell>
          <cell r="M405">
            <v>1</v>
          </cell>
          <cell r="O405">
            <v>0.64</v>
          </cell>
          <cell r="P405">
            <v>23.3</v>
          </cell>
        </row>
        <row r="406">
          <cell r="C406" t="str">
            <v>ODV-065R17B</v>
          </cell>
          <cell r="D406">
            <v>1975</v>
          </cell>
          <cell r="E406">
            <v>265</v>
          </cell>
          <cell r="F406">
            <v>141</v>
          </cell>
          <cell r="G406">
            <v>16.5</v>
          </cell>
          <cell r="H406">
            <v>22</v>
          </cell>
          <cell r="J406" t="str">
            <v>Antena</v>
          </cell>
          <cell r="K406" t="str">
            <v>Prisma</v>
          </cell>
          <cell r="M406">
            <v>1</v>
          </cell>
          <cell r="O406">
            <v>0.53</v>
          </cell>
          <cell r="P406">
            <v>22</v>
          </cell>
        </row>
        <row r="407">
          <cell r="C407" t="str">
            <v>ODV-065R17E18J-G</v>
          </cell>
          <cell r="D407">
            <v>2000</v>
          </cell>
          <cell r="E407">
            <v>320</v>
          </cell>
          <cell r="F407">
            <v>145</v>
          </cell>
          <cell r="G407">
            <v>28</v>
          </cell>
          <cell r="H407">
            <v>33.5</v>
          </cell>
          <cell r="J407" t="str">
            <v>Antena</v>
          </cell>
          <cell r="K407" t="str">
            <v>Prisma</v>
          </cell>
          <cell r="M407">
            <v>1</v>
          </cell>
          <cell r="O407">
            <v>0.64</v>
          </cell>
          <cell r="P407">
            <v>33.5</v>
          </cell>
        </row>
        <row r="408">
          <cell r="C408" t="str">
            <v>ODV-065R17E18JJJ-G</v>
          </cell>
          <cell r="D408">
            <v>2680</v>
          </cell>
          <cell r="E408">
            <v>380</v>
          </cell>
          <cell r="F408">
            <v>138</v>
          </cell>
          <cell r="G408">
            <v>39</v>
          </cell>
          <cell r="H408">
            <v>49.3</v>
          </cell>
          <cell r="J408" t="str">
            <v>Antena</v>
          </cell>
          <cell r="K408" t="str">
            <v>Prisma</v>
          </cell>
          <cell r="M408">
            <v>1</v>
          </cell>
          <cell r="O408">
            <v>1.02</v>
          </cell>
          <cell r="P408">
            <v>49.3</v>
          </cell>
        </row>
        <row r="409">
          <cell r="C409" t="str">
            <v>ODV-065R17E18JJJJ-G</v>
          </cell>
          <cell r="D409">
            <v>2680</v>
          </cell>
          <cell r="E409">
            <v>380</v>
          </cell>
          <cell r="F409">
            <v>138</v>
          </cell>
          <cell r="G409">
            <v>43</v>
          </cell>
          <cell r="H409">
            <v>54.3</v>
          </cell>
          <cell r="J409" t="str">
            <v>Antena</v>
          </cell>
          <cell r="K409" t="str">
            <v>Prisma</v>
          </cell>
          <cell r="M409">
            <v>1</v>
          </cell>
          <cell r="O409">
            <v>1.02</v>
          </cell>
          <cell r="P409">
            <v>54.3</v>
          </cell>
        </row>
        <row r="410">
          <cell r="C410" t="str">
            <v>ODV-065R17E18K</v>
          </cell>
          <cell r="D410">
            <v>1975</v>
          </cell>
          <cell r="E410">
            <v>265</v>
          </cell>
          <cell r="F410">
            <v>145</v>
          </cell>
          <cell r="G410">
            <v>22</v>
          </cell>
          <cell r="H410">
            <v>28.5</v>
          </cell>
          <cell r="J410" t="str">
            <v>Antena</v>
          </cell>
          <cell r="K410" t="str">
            <v>Prisma</v>
          </cell>
          <cell r="M410">
            <v>1</v>
          </cell>
          <cell r="O410">
            <v>0.53</v>
          </cell>
          <cell r="P410">
            <v>28.5</v>
          </cell>
        </row>
        <row r="411">
          <cell r="C411" t="str">
            <v>ODV-065R17E18K-G</v>
          </cell>
          <cell r="D411">
            <v>1975</v>
          </cell>
          <cell r="E411">
            <v>265</v>
          </cell>
          <cell r="F411">
            <v>145</v>
          </cell>
          <cell r="G411">
            <v>23.5</v>
          </cell>
          <cell r="H411">
            <v>30</v>
          </cell>
          <cell r="J411" t="str">
            <v>Antena</v>
          </cell>
          <cell r="K411" t="str">
            <v>Prisma</v>
          </cell>
          <cell r="M411">
            <v>1</v>
          </cell>
          <cell r="O411">
            <v>0.53</v>
          </cell>
          <cell r="P411">
            <v>30</v>
          </cell>
        </row>
        <row r="412">
          <cell r="C412" t="str">
            <v>ODV-065R17E18K-G V1</v>
          </cell>
          <cell r="D412">
            <v>1940</v>
          </cell>
          <cell r="E412">
            <v>265</v>
          </cell>
          <cell r="F412">
            <v>120</v>
          </cell>
          <cell r="G412">
            <v>19.5</v>
          </cell>
          <cell r="H412">
            <v>25.8</v>
          </cell>
          <cell r="J412" t="str">
            <v>Antena</v>
          </cell>
          <cell r="K412" t="str">
            <v>Prisma</v>
          </cell>
          <cell r="M412">
            <v>1</v>
          </cell>
          <cell r="O412">
            <v>0.52</v>
          </cell>
          <cell r="P412">
            <v>25.8</v>
          </cell>
        </row>
        <row r="413">
          <cell r="C413" t="str">
            <v>ODV-065R17E18KK-G V1</v>
          </cell>
          <cell r="D413">
            <v>1970</v>
          </cell>
          <cell r="E413">
            <v>320</v>
          </cell>
          <cell r="F413">
            <v>145</v>
          </cell>
          <cell r="G413">
            <v>24.5</v>
          </cell>
          <cell r="H413">
            <v>30.1</v>
          </cell>
          <cell r="J413" t="str">
            <v>Antena</v>
          </cell>
          <cell r="K413" t="str">
            <v>Prisma</v>
          </cell>
          <cell r="M413">
            <v>1</v>
          </cell>
          <cell r="O413">
            <v>0.64</v>
          </cell>
          <cell r="P413">
            <v>30.1</v>
          </cell>
        </row>
        <row r="414">
          <cell r="C414" t="str">
            <v>ODV-065R17E-G</v>
          </cell>
          <cell r="D414">
            <v>1975</v>
          </cell>
          <cell r="E414">
            <v>265</v>
          </cell>
          <cell r="F414">
            <v>125</v>
          </cell>
          <cell r="G414">
            <v>19.5</v>
          </cell>
          <cell r="H414">
            <v>24.5</v>
          </cell>
          <cell r="J414" t="str">
            <v>Antena</v>
          </cell>
          <cell r="K414" t="str">
            <v>Prisma</v>
          </cell>
          <cell r="M414">
            <v>1</v>
          </cell>
          <cell r="O414">
            <v>0.53</v>
          </cell>
          <cell r="P414">
            <v>24.5</v>
          </cell>
        </row>
        <row r="415">
          <cell r="C415" t="str">
            <v>ODV-065R17EJJ-G</v>
          </cell>
          <cell r="D415">
            <v>2000</v>
          </cell>
          <cell r="E415">
            <v>320</v>
          </cell>
          <cell r="F415">
            <v>145</v>
          </cell>
          <cell r="G415">
            <v>31</v>
          </cell>
          <cell r="H415">
            <v>36.5</v>
          </cell>
          <cell r="J415" t="str">
            <v>Antena</v>
          </cell>
          <cell r="K415" t="str">
            <v>Prisma</v>
          </cell>
          <cell r="M415">
            <v>1</v>
          </cell>
          <cell r="O415">
            <v>0.64</v>
          </cell>
          <cell r="P415">
            <v>36.5</v>
          </cell>
        </row>
        <row r="416">
          <cell r="C416" t="str">
            <v>ODV-065R17EKJJ-G</v>
          </cell>
          <cell r="D416">
            <v>2000</v>
          </cell>
          <cell r="E416">
            <v>380</v>
          </cell>
          <cell r="F416">
            <v>138</v>
          </cell>
          <cell r="G416">
            <v>32</v>
          </cell>
          <cell r="H416">
            <v>37.6</v>
          </cell>
          <cell r="J416" t="str">
            <v>Antena</v>
          </cell>
          <cell r="K416" t="str">
            <v>Prisma</v>
          </cell>
          <cell r="M416">
            <v>1</v>
          </cell>
          <cell r="O416">
            <v>0.76</v>
          </cell>
          <cell r="P416">
            <v>37.6</v>
          </cell>
        </row>
        <row r="417">
          <cell r="C417" t="str">
            <v>ODV-065R17M18JJ-G</v>
          </cell>
          <cell r="D417">
            <v>2680</v>
          </cell>
          <cell r="E417">
            <v>320</v>
          </cell>
          <cell r="F417">
            <v>145</v>
          </cell>
          <cell r="G417">
            <v>34</v>
          </cell>
          <cell r="H417">
            <v>43.8</v>
          </cell>
          <cell r="J417" t="str">
            <v>Antena</v>
          </cell>
          <cell r="K417" t="str">
            <v>Prisma</v>
          </cell>
          <cell r="M417">
            <v>1</v>
          </cell>
          <cell r="O417">
            <v>0.86</v>
          </cell>
          <cell r="P417">
            <v>43.8</v>
          </cell>
        </row>
        <row r="418">
          <cell r="C418" t="str">
            <v>ODV-065R17M18JJJ-G</v>
          </cell>
          <cell r="D418">
            <v>2680</v>
          </cell>
          <cell r="E418">
            <v>380</v>
          </cell>
          <cell r="F418">
            <v>138</v>
          </cell>
          <cell r="G418">
            <v>36.5</v>
          </cell>
          <cell r="H418">
            <v>46.8</v>
          </cell>
          <cell r="J418" t="str">
            <v>Antena</v>
          </cell>
          <cell r="K418" t="str">
            <v>Prisma</v>
          </cell>
          <cell r="M418">
            <v>1</v>
          </cell>
          <cell r="O418">
            <v>1.02</v>
          </cell>
          <cell r="P418">
            <v>46.8</v>
          </cell>
        </row>
        <row r="419">
          <cell r="C419" t="str">
            <v>ODV-065R17M18JJJJ-G</v>
          </cell>
          <cell r="D419">
            <v>2680</v>
          </cell>
          <cell r="E419">
            <v>380</v>
          </cell>
          <cell r="F419">
            <v>138</v>
          </cell>
          <cell r="G419">
            <v>43</v>
          </cell>
          <cell r="H419">
            <v>52.8</v>
          </cell>
          <cell r="J419" t="str">
            <v>Antena</v>
          </cell>
          <cell r="K419" t="str">
            <v>Prisma</v>
          </cell>
          <cell r="M419">
            <v>1</v>
          </cell>
          <cell r="O419">
            <v>1.02</v>
          </cell>
          <cell r="P419">
            <v>52.8</v>
          </cell>
        </row>
        <row r="420">
          <cell r="C420" t="str">
            <v>ODV-065R18B</v>
          </cell>
          <cell r="D420">
            <v>2615</v>
          </cell>
          <cell r="E420">
            <v>265</v>
          </cell>
          <cell r="F420">
            <v>141</v>
          </cell>
          <cell r="G420">
            <v>20</v>
          </cell>
          <cell r="H420">
            <v>25.5</v>
          </cell>
          <cell r="J420" t="str">
            <v>Antena</v>
          </cell>
          <cell r="K420" t="str">
            <v>Prisma</v>
          </cell>
          <cell r="M420">
            <v>1</v>
          </cell>
          <cell r="O420">
            <v>0.7</v>
          </cell>
          <cell r="P420">
            <v>25.5</v>
          </cell>
        </row>
        <row r="421">
          <cell r="C421" t="str">
            <v>ODV-065R18E</v>
          </cell>
          <cell r="D421">
            <v>2615</v>
          </cell>
          <cell r="E421">
            <v>265</v>
          </cell>
          <cell r="F421">
            <v>120</v>
          </cell>
          <cell r="G421">
            <v>20.5</v>
          </cell>
          <cell r="H421">
            <v>26.1</v>
          </cell>
          <cell r="J421" t="str">
            <v>Antena</v>
          </cell>
          <cell r="K421" t="str">
            <v>Prisma</v>
          </cell>
          <cell r="M421">
            <v>1</v>
          </cell>
          <cell r="O421">
            <v>0.7</v>
          </cell>
          <cell r="P421">
            <v>26.1</v>
          </cell>
        </row>
        <row r="422">
          <cell r="C422" t="str">
            <v>ODV-065R18E-G</v>
          </cell>
          <cell r="D422">
            <v>2615</v>
          </cell>
          <cell r="E422">
            <v>265</v>
          </cell>
          <cell r="F422">
            <v>145</v>
          </cell>
          <cell r="G422">
            <v>23</v>
          </cell>
          <cell r="H422">
            <v>28.5</v>
          </cell>
          <cell r="J422" t="str">
            <v>Antena</v>
          </cell>
          <cell r="K422" t="str">
            <v>Prisma</v>
          </cell>
          <cell r="M422">
            <v>1</v>
          </cell>
          <cell r="O422">
            <v>0.7</v>
          </cell>
          <cell r="P422">
            <v>28.5</v>
          </cell>
        </row>
        <row r="423">
          <cell r="C423" t="str">
            <v>ODV-065R18EJ-G</v>
          </cell>
          <cell r="D423">
            <v>2765</v>
          </cell>
          <cell r="E423">
            <v>320</v>
          </cell>
          <cell r="F423">
            <v>145</v>
          </cell>
          <cell r="G423">
            <v>32</v>
          </cell>
          <cell r="H423">
            <v>42.5</v>
          </cell>
          <cell r="J423" t="str">
            <v>Antena</v>
          </cell>
          <cell r="K423" t="str">
            <v>Prisma</v>
          </cell>
          <cell r="M423">
            <v>1</v>
          </cell>
          <cell r="O423">
            <v>0.89</v>
          </cell>
          <cell r="P423">
            <v>42.5</v>
          </cell>
        </row>
        <row r="424">
          <cell r="C424" t="str">
            <v>ODV-065R18EJJ-G</v>
          </cell>
          <cell r="D424">
            <v>2765</v>
          </cell>
          <cell r="E424">
            <v>320</v>
          </cell>
          <cell r="F424">
            <v>145</v>
          </cell>
          <cell r="G424">
            <v>37</v>
          </cell>
          <cell r="H424">
            <v>47.5</v>
          </cell>
          <cell r="J424" t="str">
            <v>Antena</v>
          </cell>
          <cell r="K424" t="str">
            <v>Prisma</v>
          </cell>
          <cell r="M424">
            <v>1</v>
          </cell>
          <cell r="O424">
            <v>0.89</v>
          </cell>
          <cell r="P424">
            <v>47.5</v>
          </cell>
        </row>
        <row r="425">
          <cell r="C425" t="str">
            <v>ODV-065R18EK</v>
          </cell>
          <cell r="D425">
            <v>2515</v>
          </cell>
          <cell r="E425">
            <v>265</v>
          </cell>
          <cell r="F425">
            <v>145</v>
          </cell>
          <cell r="G425">
            <v>24</v>
          </cell>
          <cell r="H425">
            <v>30.5</v>
          </cell>
          <cell r="J425" t="str">
            <v>Antena</v>
          </cell>
          <cell r="K425" t="str">
            <v>Prisma</v>
          </cell>
          <cell r="M425">
            <v>1</v>
          </cell>
          <cell r="O425">
            <v>0.67</v>
          </cell>
          <cell r="P425">
            <v>30.5</v>
          </cell>
        </row>
        <row r="426">
          <cell r="C426" t="str">
            <v>ODV-065R18EK-G</v>
          </cell>
          <cell r="D426">
            <v>2515</v>
          </cell>
          <cell r="E426">
            <v>265</v>
          </cell>
          <cell r="F426">
            <v>145</v>
          </cell>
          <cell r="G426">
            <v>29</v>
          </cell>
          <cell r="H426">
            <v>34.6</v>
          </cell>
          <cell r="J426" t="str">
            <v>Antena</v>
          </cell>
          <cell r="K426" t="str">
            <v>Prisma</v>
          </cell>
          <cell r="M426">
            <v>1</v>
          </cell>
          <cell r="O426">
            <v>0.67</v>
          </cell>
          <cell r="P426">
            <v>34.6</v>
          </cell>
        </row>
        <row r="427">
          <cell r="C427" t="str">
            <v>ODV-065R18EKK-G</v>
          </cell>
          <cell r="D427">
            <v>2730</v>
          </cell>
          <cell r="E427">
            <v>265</v>
          </cell>
          <cell r="F427">
            <v>145</v>
          </cell>
          <cell r="G427">
            <v>34</v>
          </cell>
          <cell r="H427">
            <v>42.5</v>
          </cell>
          <cell r="J427" t="str">
            <v>Antena</v>
          </cell>
          <cell r="K427" t="str">
            <v>Prisma</v>
          </cell>
          <cell r="M427">
            <v>1</v>
          </cell>
          <cell r="O427">
            <v>0.73</v>
          </cell>
          <cell r="P427">
            <v>42.5</v>
          </cell>
        </row>
        <row r="428">
          <cell r="C428" t="str">
            <v>ODV-065R18J</v>
          </cell>
          <cell r="D428">
            <v>1375</v>
          </cell>
          <cell r="E428">
            <v>160</v>
          </cell>
          <cell r="F428">
            <v>83</v>
          </cell>
          <cell r="G428">
            <v>9</v>
          </cell>
          <cell r="H428">
            <v>10.5</v>
          </cell>
          <cell r="J428" t="str">
            <v>Antena</v>
          </cell>
          <cell r="K428" t="str">
            <v>Prisma</v>
          </cell>
          <cell r="M428">
            <v>1</v>
          </cell>
          <cell r="O428">
            <v>0.22</v>
          </cell>
          <cell r="P428">
            <v>10.5</v>
          </cell>
        </row>
        <row r="429">
          <cell r="C429" t="str">
            <v>ODV-065R18J-G</v>
          </cell>
          <cell r="D429">
            <v>1375</v>
          </cell>
          <cell r="E429">
            <v>160</v>
          </cell>
          <cell r="F429">
            <v>83</v>
          </cell>
          <cell r="G429">
            <v>10.5</v>
          </cell>
          <cell r="H429">
            <v>12</v>
          </cell>
          <cell r="J429" t="str">
            <v>Antena</v>
          </cell>
          <cell r="K429" t="str">
            <v>Prisma</v>
          </cell>
          <cell r="M429">
            <v>1</v>
          </cell>
          <cell r="O429">
            <v>0.22</v>
          </cell>
          <cell r="P429">
            <v>12</v>
          </cell>
        </row>
        <row r="430">
          <cell r="C430" t="str">
            <v>ODV-065R18K</v>
          </cell>
          <cell r="D430">
            <v>1315</v>
          </cell>
          <cell r="E430">
            <v>145</v>
          </cell>
          <cell r="F430">
            <v>86</v>
          </cell>
          <cell r="G430">
            <v>7.5</v>
          </cell>
          <cell r="H430">
            <v>9.3000000000000007</v>
          </cell>
          <cell r="J430" t="str">
            <v>Antena</v>
          </cell>
          <cell r="K430" t="str">
            <v>Prisma</v>
          </cell>
          <cell r="M430">
            <v>1</v>
          </cell>
          <cell r="O430">
            <v>0.2</v>
          </cell>
          <cell r="P430">
            <v>9.3000000000000007</v>
          </cell>
        </row>
        <row r="431">
          <cell r="C431" t="str">
            <v>ODV-065R18K-G</v>
          </cell>
          <cell r="D431">
            <v>1315</v>
          </cell>
          <cell r="E431">
            <v>145</v>
          </cell>
          <cell r="F431">
            <v>86</v>
          </cell>
          <cell r="G431">
            <v>8.5</v>
          </cell>
          <cell r="H431">
            <v>10.3</v>
          </cell>
          <cell r="J431" t="str">
            <v>Antena</v>
          </cell>
          <cell r="K431" t="str">
            <v>Prisma</v>
          </cell>
          <cell r="M431">
            <v>1</v>
          </cell>
          <cell r="O431">
            <v>0.2</v>
          </cell>
          <cell r="P431">
            <v>10.3</v>
          </cell>
        </row>
        <row r="432">
          <cell r="C432" t="str">
            <v>ODV-065R18K-G V1</v>
          </cell>
          <cell r="D432">
            <v>1335</v>
          </cell>
          <cell r="E432">
            <v>120</v>
          </cell>
          <cell r="F432">
            <v>60</v>
          </cell>
          <cell r="G432">
            <v>5.8</v>
          </cell>
          <cell r="H432">
            <v>7.5</v>
          </cell>
          <cell r="J432" t="str">
            <v>Antena</v>
          </cell>
          <cell r="K432" t="str">
            <v>Prisma</v>
          </cell>
          <cell r="M432">
            <v>1</v>
          </cell>
          <cell r="O432">
            <v>0.17</v>
          </cell>
          <cell r="P432">
            <v>7.5</v>
          </cell>
        </row>
        <row r="433">
          <cell r="C433" t="str">
            <v>ODV-065R21K-G</v>
          </cell>
          <cell r="D433">
            <v>1960</v>
          </cell>
          <cell r="E433">
            <v>145</v>
          </cell>
          <cell r="F433">
            <v>86</v>
          </cell>
          <cell r="G433">
            <v>10.6</v>
          </cell>
          <cell r="H433">
            <v>13.4</v>
          </cell>
          <cell r="J433" t="str">
            <v>Antena</v>
          </cell>
          <cell r="K433" t="str">
            <v>Prisma</v>
          </cell>
          <cell r="M433">
            <v>1</v>
          </cell>
          <cell r="O433">
            <v>0.29000000000000004</v>
          </cell>
          <cell r="P433">
            <v>13.4</v>
          </cell>
        </row>
        <row r="434">
          <cell r="C434" t="str">
            <v>ODV-090R17E-G</v>
          </cell>
          <cell r="D434">
            <v>2615</v>
          </cell>
          <cell r="E434">
            <v>265</v>
          </cell>
          <cell r="F434">
            <v>145</v>
          </cell>
          <cell r="G434">
            <v>25</v>
          </cell>
          <cell r="H434">
            <v>30.5</v>
          </cell>
          <cell r="J434" t="str">
            <v>Antena</v>
          </cell>
          <cell r="K434" t="str">
            <v>Prisma</v>
          </cell>
          <cell r="M434">
            <v>1</v>
          </cell>
          <cell r="O434">
            <v>0.7</v>
          </cell>
          <cell r="P434">
            <v>30.5</v>
          </cell>
        </row>
        <row r="435">
          <cell r="C435" t="str">
            <v>ODV-090R17K-G</v>
          </cell>
          <cell r="D435">
            <v>1310</v>
          </cell>
          <cell r="E435">
            <v>173</v>
          </cell>
          <cell r="F435">
            <v>86</v>
          </cell>
          <cell r="G435">
            <v>9</v>
          </cell>
          <cell r="H435">
            <v>10.8</v>
          </cell>
          <cell r="J435" t="str">
            <v>Antena</v>
          </cell>
          <cell r="K435" t="str">
            <v>Prisma</v>
          </cell>
          <cell r="M435">
            <v>1</v>
          </cell>
          <cell r="O435">
            <v>0.23</v>
          </cell>
          <cell r="P435">
            <v>10.8</v>
          </cell>
        </row>
        <row r="436">
          <cell r="C436" t="str">
            <v>ODV2-065R15E18K-G</v>
          </cell>
          <cell r="D436">
            <v>1515</v>
          </cell>
          <cell r="E436">
            <v>500</v>
          </cell>
          <cell r="F436">
            <v>140</v>
          </cell>
          <cell r="G436">
            <v>38</v>
          </cell>
          <cell r="H436">
            <v>46</v>
          </cell>
          <cell r="J436" t="str">
            <v>Antena</v>
          </cell>
          <cell r="K436" t="str">
            <v>Prisma</v>
          </cell>
          <cell r="M436">
            <v>1</v>
          </cell>
          <cell r="O436">
            <v>0.76</v>
          </cell>
          <cell r="P436">
            <v>46</v>
          </cell>
        </row>
        <row r="437">
          <cell r="C437" t="str">
            <v>ODV2-065R16J-G</v>
          </cell>
          <cell r="D437">
            <v>810</v>
          </cell>
          <cell r="E437">
            <v>300</v>
          </cell>
          <cell r="F437">
            <v>86</v>
          </cell>
          <cell r="G437">
            <v>11</v>
          </cell>
          <cell r="H437">
            <v>16.2</v>
          </cell>
          <cell r="J437" t="str">
            <v>Antena</v>
          </cell>
          <cell r="K437" t="str">
            <v>Prisma</v>
          </cell>
          <cell r="M437">
            <v>1</v>
          </cell>
          <cell r="O437">
            <v>0.25</v>
          </cell>
          <cell r="P437">
            <v>16.2</v>
          </cell>
        </row>
        <row r="438">
          <cell r="C438" t="str">
            <v>ODV2-065R17E18J-G</v>
          </cell>
          <cell r="D438">
            <v>2250</v>
          </cell>
          <cell r="E438">
            <v>500</v>
          </cell>
          <cell r="F438">
            <v>140</v>
          </cell>
          <cell r="G438">
            <v>39.799999999999997</v>
          </cell>
          <cell r="H438">
            <v>49.6</v>
          </cell>
          <cell r="J438" t="str">
            <v>Antena</v>
          </cell>
          <cell r="K438" t="str">
            <v>Prisma</v>
          </cell>
          <cell r="M438">
            <v>1</v>
          </cell>
          <cell r="O438">
            <v>1.1300000000000001</v>
          </cell>
          <cell r="P438">
            <v>49.6</v>
          </cell>
        </row>
        <row r="439">
          <cell r="C439" t="str">
            <v>ODV2-065R17E-G</v>
          </cell>
          <cell r="D439">
            <v>1970</v>
          </cell>
          <cell r="E439">
            <v>500</v>
          </cell>
          <cell r="F439">
            <v>140</v>
          </cell>
          <cell r="G439">
            <v>35</v>
          </cell>
          <cell r="H439">
            <v>45.3</v>
          </cell>
          <cell r="J439" t="str">
            <v>Antena</v>
          </cell>
          <cell r="K439" t="str">
            <v>Prisma</v>
          </cell>
          <cell r="M439">
            <v>1</v>
          </cell>
          <cell r="O439">
            <v>0.99</v>
          </cell>
          <cell r="P439">
            <v>45.3</v>
          </cell>
        </row>
        <row r="440">
          <cell r="C440" t="str">
            <v>ODV2-065R18J</v>
          </cell>
          <cell r="D440">
            <v>1330</v>
          </cell>
          <cell r="E440">
            <v>300</v>
          </cell>
          <cell r="F440">
            <v>86</v>
          </cell>
          <cell r="G440">
            <v>18</v>
          </cell>
          <cell r="H440">
            <v>23</v>
          </cell>
          <cell r="J440" t="str">
            <v>Antena</v>
          </cell>
          <cell r="K440" t="str">
            <v>Prisma</v>
          </cell>
          <cell r="M440">
            <v>1</v>
          </cell>
          <cell r="O440">
            <v>0.4</v>
          </cell>
          <cell r="P440">
            <v>23</v>
          </cell>
        </row>
        <row r="441">
          <cell r="C441" t="str">
            <v>ODV2-065R18J-G</v>
          </cell>
          <cell r="D441">
            <v>1330</v>
          </cell>
          <cell r="E441">
            <v>300</v>
          </cell>
          <cell r="F441">
            <v>86</v>
          </cell>
          <cell r="G441">
            <v>19.5</v>
          </cell>
          <cell r="H441">
            <v>24.5</v>
          </cell>
          <cell r="J441" t="str">
            <v>Antena</v>
          </cell>
          <cell r="K441" t="str">
            <v>Prisma</v>
          </cell>
          <cell r="M441">
            <v>1</v>
          </cell>
          <cell r="O441">
            <v>0.4</v>
          </cell>
          <cell r="P441">
            <v>24.5</v>
          </cell>
        </row>
        <row r="442">
          <cell r="C442" t="str">
            <v>ODV2-065R18J-G V1</v>
          </cell>
          <cell r="D442">
            <v>1400</v>
          </cell>
          <cell r="E442">
            <v>320</v>
          </cell>
          <cell r="F442">
            <v>110</v>
          </cell>
          <cell r="G442">
            <v>17.5</v>
          </cell>
          <cell r="H442">
            <v>23.1</v>
          </cell>
          <cell r="J442" t="str">
            <v>Antena</v>
          </cell>
          <cell r="K442" t="str">
            <v>Prisma</v>
          </cell>
          <cell r="M442">
            <v>1</v>
          </cell>
          <cell r="O442">
            <v>0.45</v>
          </cell>
          <cell r="P442">
            <v>23.1</v>
          </cell>
        </row>
        <row r="443">
          <cell r="C443" t="str">
            <v>ODV2-065R18K</v>
          </cell>
          <cell r="D443">
            <v>1315</v>
          </cell>
          <cell r="E443">
            <v>300</v>
          </cell>
          <cell r="F443">
            <v>86</v>
          </cell>
          <cell r="G443">
            <v>14.5</v>
          </cell>
          <cell r="H443">
            <v>19.5</v>
          </cell>
          <cell r="J443" t="str">
            <v>Antena</v>
          </cell>
          <cell r="K443" t="str">
            <v>Prisma</v>
          </cell>
          <cell r="M443">
            <v>1</v>
          </cell>
          <cell r="O443">
            <v>0.4</v>
          </cell>
          <cell r="P443">
            <v>19.5</v>
          </cell>
        </row>
        <row r="444">
          <cell r="C444" t="str">
            <v>ODV2-065R18K-G</v>
          </cell>
          <cell r="D444">
            <v>1315</v>
          </cell>
          <cell r="E444">
            <v>265</v>
          </cell>
          <cell r="F444">
            <v>90</v>
          </cell>
          <cell r="G444">
            <v>15.5</v>
          </cell>
          <cell r="H444">
            <v>20.5</v>
          </cell>
          <cell r="J444" t="str">
            <v>Antena</v>
          </cell>
          <cell r="K444" t="str">
            <v>Prisma</v>
          </cell>
          <cell r="M444">
            <v>1</v>
          </cell>
          <cell r="O444">
            <v>0.35000000000000003</v>
          </cell>
          <cell r="P444">
            <v>20.5</v>
          </cell>
        </row>
        <row r="445">
          <cell r="C445" t="str">
            <v>ODV2-065R18K-G V2</v>
          </cell>
          <cell r="D445">
            <v>1310</v>
          </cell>
          <cell r="E445">
            <v>249</v>
          </cell>
          <cell r="F445">
            <v>60</v>
          </cell>
          <cell r="G445">
            <v>10</v>
          </cell>
          <cell r="H445">
            <v>12.8</v>
          </cell>
          <cell r="J445" t="str">
            <v>Antena</v>
          </cell>
          <cell r="K445" t="str">
            <v>Prisma</v>
          </cell>
          <cell r="M445">
            <v>1</v>
          </cell>
          <cell r="O445">
            <v>0.33</v>
          </cell>
          <cell r="P445">
            <v>12.8</v>
          </cell>
        </row>
        <row r="446">
          <cell r="C446" t="str">
            <v>ODV2-065R21K-G V1</v>
          </cell>
          <cell r="D446">
            <v>1960</v>
          </cell>
          <cell r="E446">
            <v>249</v>
          </cell>
          <cell r="F446">
            <v>60</v>
          </cell>
          <cell r="G446">
            <v>14</v>
          </cell>
          <cell r="H446">
            <v>19.600000000000001</v>
          </cell>
          <cell r="J446" t="str">
            <v>Antena</v>
          </cell>
          <cell r="K446" t="str">
            <v>Prisma</v>
          </cell>
          <cell r="M446">
            <v>1</v>
          </cell>
          <cell r="O446">
            <v>0.49</v>
          </cell>
          <cell r="P446">
            <v>19.600000000000001</v>
          </cell>
        </row>
        <row r="447">
          <cell r="C447" t="str">
            <v>ODV3-065R18J-G V1</v>
          </cell>
          <cell r="D447">
            <v>1460</v>
          </cell>
          <cell r="E447">
            <v>500</v>
          </cell>
          <cell r="F447">
            <v>140</v>
          </cell>
          <cell r="G447">
            <v>30.5</v>
          </cell>
          <cell r="H447">
            <v>36.799999999999997</v>
          </cell>
          <cell r="J447" t="str">
            <v>Antena</v>
          </cell>
          <cell r="K447" t="str">
            <v>Prisma</v>
          </cell>
          <cell r="M447">
            <v>1</v>
          </cell>
          <cell r="O447">
            <v>0.73</v>
          </cell>
          <cell r="P447">
            <v>36.799999999999997</v>
          </cell>
        </row>
        <row r="448">
          <cell r="C448" t="str">
            <v>ODV3-065R18K-G V1</v>
          </cell>
          <cell r="D448">
            <v>1350</v>
          </cell>
          <cell r="E448">
            <v>380</v>
          </cell>
          <cell r="F448">
            <v>65</v>
          </cell>
          <cell r="G448">
            <v>16.2</v>
          </cell>
          <cell r="H448">
            <v>21.8</v>
          </cell>
          <cell r="J448" t="str">
            <v>Antena</v>
          </cell>
          <cell r="K448" t="str">
            <v>Prisma</v>
          </cell>
          <cell r="M448">
            <v>1</v>
          </cell>
          <cell r="O448">
            <v>0.52</v>
          </cell>
          <cell r="P448">
            <v>21.8</v>
          </cell>
        </row>
        <row r="449">
          <cell r="C449" t="str">
            <v>OYI-040V12K0-2</v>
          </cell>
          <cell r="D449">
            <v>595</v>
          </cell>
          <cell r="E449">
            <v>150</v>
          </cell>
          <cell r="F449">
            <v>90</v>
          </cell>
          <cell r="G449">
            <v>0.9</v>
          </cell>
          <cell r="J449" t="str">
            <v>Antena</v>
          </cell>
          <cell r="K449" t="str">
            <v>Prisma</v>
          </cell>
          <cell r="M449">
            <v>1</v>
          </cell>
          <cell r="O449">
            <v>0.09</v>
          </cell>
          <cell r="P449">
            <v>0.9</v>
          </cell>
        </row>
        <row r="450">
          <cell r="C450" t="str">
            <v>OYI-040V13B0-2</v>
          </cell>
          <cell r="D450">
            <v>990</v>
          </cell>
          <cell r="E450">
            <v>195</v>
          </cell>
          <cell r="F450">
            <v>105</v>
          </cell>
          <cell r="G450">
            <v>1.25</v>
          </cell>
          <cell r="H450">
            <v>1.35</v>
          </cell>
          <cell r="J450" t="str">
            <v>Antena</v>
          </cell>
          <cell r="K450" t="str">
            <v>Cilindro</v>
          </cell>
          <cell r="L450" t="str">
            <v>Antena cilíndrica con piezas transversales.</v>
          </cell>
          <cell r="M450">
            <v>1</v>
          </cell>
          <cell r="O450">
            <v>0.2</v>
          </cell>
          <cell r="P450">
            <v>1.4000000000000001</v>
          </cell>
        </row>
        <row r="451">
          <cell r="C451" t="str">
            <v>RHHTT-65A-R4-V2</v>
          </cell>
          <cell r="D451">
            <v>1400</v>
          </cell>
          <cell r="E451">
            <v>350</v>
          </cell>
          <cell r="F451">
            <v>208</v>
          </cell>
          <cell r="G451">
            <v>19.3</v>
          </cell>
          <cell r="J451" t="str">
            <v>Antena</v>
          </cell>
          <cell r="K451" t="str">
            <v>Prisma</v>
          </cell>
          <cell r="M451">
            <v>1</v>
          </cell>
          <cell r="O451">
            <v>0.49</v>
          </cell>
          <cell r="P451">
            <v>19.3</v>
          </cell>
        </row>
        <row r="452">
          <cell r="C452" t="str">
            <v>RVV-65A-R3</v>
          </cell>
          <cell r="D452">
            <v>1400</v>
          </cell>
          <cell r="E452">
            <v>350</v>
          </cell>
          <cell r="F452">
            <v>208</v>
          </cell>
          <cell r="G452">
            <v>19.3</v>
          </cell>
          <cell r="J452" t="str">
            <v>Antena</v>
          </cell>
          <cell r="K452" t="str">
            <v>Prisma</v>
          </cell>
          <cell r="M452">
            <v>1</v>
          </cell>
          <cell r="O452">
            <v>0.49</v>
          </cell>
          <cell r="P452">
            <v>19.3</v>
          </cell>
        </row>
        <row r="453">
          <cell r="C453" t="str">
            <v>RVVPX303.6F12R2</v>
          </cell>
          <cell r="D453">
            <v>919</v>
          </cell>
          <cell r="E453">
            <v>353</v>
          </cell>
          <cell r="F453">
            <v>209</v>
          </cell>
          <cell r="G453">
            <v>13.3</v>
          </cell>
          <cell r="J453" t="str">
            <v>Antena</v>
          </cell>
          <cell r="K453" t="str">
            <v>Prisma</v>
          </cell>
          <cell r="M453">
            <v>1</v>
          </cell>
          <cell r="O453">
            <v>0.33</v>
          </cell>
          <cell r="P453">
            <v>13.3</v>
          </cell>
        </row>
        <row r="454">
          <cell r="C454" t="str">
            <v>Air 11 B20A B8P (1,3m)</v>
          </cell>
          <cell r="D454">
            <v>1427</v>
          </cell>
          <cell r="E454">
            <v>307</v>
          </cell>
          <cell r="F454">
            <v>200</v>
          </cell>
          <cell r="G454">
            <v>37.200000000000003</v>
          </cell>
          <cell r="H454">
            <v>47.1</v>
          </cell>
          <cell r="J454" t="str">
            <v>Antena</v>
          </cell>
          <cell r="K454" t="str">
            <v>Prisma</v>
          </cell>
          <cell r="M454">
            <v>1</v>
          </cell>
          <cell r="O454">
            <v>0.44</v>
          </cell>
          <cell r="P454">
            <v>47.1</v>
          </cell>
        </row>
        <row r="455">
          <cell r="C455" t="str">
            <v>Air 11 B20A B8P (2,0m)</v>
          </cell>
          <cell r="D455">
            <v>1982</v>
          </cell>
          <cell r="E455">
            <v>307</v>
          </cell>
          <cell r="F455">
            <v>200</v>
          </cell>
          <cell r="G455">
            <v>39.5</v>
          </cell>
          <cell r="H455">
            <v>49.4</v>
          </cell>
          <cell r="J455" t="str">
            <v>Antena</v>
          </cell>
          <cell r="K455" t="str">
            <v>Prisma</v>
          </cell>
          <cell r="M455">
            <v>1</v>
          </cell>
          <cell r="O455">
            <v>0.61</v>
          </cell>
          <cell r="P455">
            <v>49.4</v>
          </cell>
        </row>
        <row r="456">
          <cell r="C456" t="str">
            <v>Air 11 B8A B20P</v>
          </cell>
          <cell r="D456">
            <v>1982</v>
          </cell>
          <cell r="E456">
            <v>307</v>
          </cell>
          <cell r="F456">
            <v>200</v>
          </cell>
          <cell r="G456">
            <v>39.5</v>
          </cell>
          <cell r="H456">
            <v>49.4</v>
          </cell>
          <cell r="J456" t="str">
            <v>Antena</v>
          </cell>
          <cell r="K456" t="str">
            <v>Prisma</v>
          </cell>
          <cell r="M456">
            <v>1</v>
          </cell>
          <cell r="O456">
            <v>0.61</v>
          </cell>
          <cell r="P456">
            <v>49.4</v>
          </cell>
        </row>
        <row r="457">
          <cell r="C457" t="str">
            <v>Air 21 B1A B12P B8P (2,0m)</v>
          </cell>
          <cell r="D457">
            <v>1991</v>
          </cell>
          <cell r="E457">
            <v>378</v>
          </cell>
          <cell r="F457">
            <v>240</v>
          </cell>
          <cell r="G457">
            <v>61</v>
          </cell>
          <cell r="H457">
            <v>70.900000000000006</v>
          </cell>
          <cell r="J457" t="str">
            <v>Antena</v>
          </cell>
          <cell r="K457" t="str">
            <v>Prisma</v>
          </cell>
          <cell r="M457">
            <v>1</v>
          </cell>
          <cell r="O457">
            <v>0.76</v>
          </cell>
          <cell r="P457">
            <v>70.900000000000006</v>
          </cell>
        </row>
        <row r="458">
          <cell r="C458" t="str">
            <v>Air 21 B1A B3P</v>
          </cell>
          <cell r="D458">
            <v>1427</v>
          </cell>
          <cell r="E458">
            <v>307</v>
          </cell>
          <cell r="F458">
            <v>200</v>
          </cell>
          <cell r="G458">
            <v>41</v>
          </cell>
          <cell r="H458">
            <v>50.9</v>
          </cell>
          <cell r="J458" t="str">
            <v>Antena</v>
          </cell>
          <cell r="K458" t="str">
            <v>Prisma</v>
          </cell>
          <cell r="M458">
            <v>1</v>
          </cell>
          <cell r="O458">
            <v>0.44</v>
          </cell>
          <cell r="P458">
            <v>50.9</v>
          </cell>
        </row>
        <row r="459">
          <cell r="C459" t="str">
            <v>Air 21 B2A B12P B8P (2,0m)</v>
          </cell>
          <cell r="D459">
            <v>1991</v>
          </cell>
          <cell r="E459">
            <v>378</v>
          </cell>
          <cell r="F459">
            <v>240</v>
          </cell>
          <cell r="G459">
            <v>61</v>
          </cell>
          <cell r="H459">
            <v>70.900000000000006</v>
          </cell>
          <cell r="J459" t="str">
            <v>Antena</v>
          </cell>
          <cell r="K459" t="str">
            <v>Prisma</v>
          </cell>
          <cell r="M459">
            <v>1</v>
          </cell>
          <cell r="O459">
            <v>0.76</v>
          </cell>
          <cell r="P459">
            <v>70.900000000000006</v>
          </cell>
        </row>
        <row r="460">
          <cell r="C460" t="str">
            <v>Air 21 B2A B4P</v>
          </cell>
          <cell r="D460">
            <v>1427</v>
          </cell>
          <cell r="E460">
            <v>307</v>
          </cell>
          <cell r="F460">
            <v>200</v>
          </cell>
          <cell r="G460">
            <v>41.5</v>
          </cell>
          <cell r="H460">
            <v>51.4</v>
          </cell>
          <cell r="J460" t="str">
            <v>Antena</v>
          </cell>
          <cell r="K460" t="str">
            <v>Prisma</v>
          </cell>
          <cell r="M460">
            <v>1</v>
          </cell>
          <cell r="O460">
            <v>0.44</v>
          </cell>
          <cell r="P460">
            <v>51.4</v>
          </cell>
        </row>
        <row r="461">
          <cell r="C461" t="str">
            <v>Air 21 B3A B12P B8P (2,4m)</v>
          </cell>
          <cell r="D461">
            <v>2430</v>
          </cell>
          <cell r="E461">
            <v>378</v>
          </cell>
          <cell r="F461">
            <v>240</v>
          </cell>
          <cell r="G461">
            <v>66.5</v>
          </cell>
          <cell r="H461">
            <v>76.400000000000006</v>
          </cell>
          <cell r="J461" t="str">
            <v>Antena</v>
          </cell>
          <cell r="K461" t="str">
            <v>Prisma</v>
          </cell>
          <cell r="M461">
            <v>1</v>
          </cell>
          <cell r="O461">
            <v>0.92</v>
          </cell>
          <cell r="P461">
            <v>76.400000000000006</v>
          </cell>
        </row>
        <row r="462">
          <cell r="C462" t="str">
            <v>Air 21 B3A B1P</v>
          </cell>
          <cell r="D462">
            <v>1427</v>
          </cell>
          <cell r="E462">
            <v>307</v>
          </cell>
          <cell r="F462">
            <v>200</v>
          </cell>
          <cell r="G462">
            <v>41</v>
          </cell>
          <cell r="H462">
            <v>50.9</v>
          </cell>
          <cell r="J462" t="str">
            <v>Antena</v>
          </cell>
          <cell r="K462" t="str">
            <v>Prisma</v>
          </cell>
          <cell r="M462">
            <v>1</v>
          </cell>
          <cell r="O462">
            <v>0.44</v>
          </cell>
          <cell r="P462">
            <v>50.9</v>
          </cell>
        </row>
        <row r="463">
          <cell r="C463" t="str">
            <v>Air 21 B4A B12P B5P (2,4m)</v>
          </cell>
          <cell r="D463">
            <v>2432</v>
          </cell>
          <cell r="E463">
            <v>307</v>
          </cell>
          <cell r="F463">
            <v>222</v>
          </cell>
          <cell r="G463">
            <v>57</v>
          </cell>
          <cell r="H463">
            <v>66.900000000000006</v>
          </cell>
          <cell r="J463" t="str">
            <v>Antena</v>
          </cell>
          <cell r="K463" t="str">
            <v>Prisma</v>
          </cell>
          <cell r="M463">
            <v>1</v>
          </cell>
          <cell r="O463">
            <v>0.75</v>
          </cell>
          <cell r="P463">
            <v>66.900000000000006</v>
          </cell>
        </row>
        <row r="464">
          <cell r="C464" t="str">
            <v>Air 21 B4A B12P B8P (1,3m)</v>
          </cell>
          <cell r="D464">
            <v>1448</v>
          </cell>
          <cell r="E464">
            <v>378</v>
          </cell>
          <cell r="F464">
            <v>240</v>
          </cell>
          <cell r="G464">
            <v>51</v>
          </cell>
          <cell r="H464">
            <v>60.9</v>
          </cell>
          <cell r="J464" t="str">
            <v>Antena</v>
          </cell>
          <cell r="K464" t="str">
            <v>Prisma</v>
          </cell>
          <cell r="M464">
            <v>1</v>
          </cell>
          <cell r="O464">
            <v>0.55000000000000004</v>
          </cell>
          <cell r="P464">
            <v>60.9</v>
          </cell>
        </row>
        <row r="465">
          <cell r="C465" t="str">
            <v>Air 21 B4A B12P B8P (2,0m)</v>
          </cell>
          <cell r="D465">
            <v>1991</v>
          </cell>
          <cell r="E465">
            <v>378</v>
          </cell>
          <cell r="F465">
            <v>240</v>
          </cell>
          <cell r="G465">
            <v>61</v>
          </cell>
          <cell r="H465">
            <v>70.900000000000006</v>
          </cell>
          <cell r="J465" t="str">
            <v>Antena</v>
          </cell>
          <cell r="K465" t="str">
            <v>Prisma</v>
          </cell>
          <cell r="M465">
            <v>1</v>
          </cell>
          <cell r="O465">
            <v>0.76</v>
          </cell>
          <cell r="P465">
            <v>70.900000000000006</v>
          </cell>
        </row>
        <row r="466">
          <cell r="C466" t="str">
            <v>Air 21 B4A B2P</v>
          </cell>
          <cell r="D466">
            <v>1427</v>
          </cell>
          <cell r="E466">
            <v>307</v>
          </cell>
          <cell r="F466">
            <v>200</v>
          </cell>
          <cell r="G466">
            <v>41</v>
          </cell>
          <cell r="H466">
            <v>50.9</v>
          </cell>
          <cell r="J466" t="str">
            <v>Antena</v>
          </cell>
          <cell r="K466" t="str">
            <v>Prisma</v>
          </cell>
          <cell r="M466">
            <v>1</v>
          </cell>
          <cell r="O466">
            <v>0.44</v>
          </cell>
          <cell r="P466">
            <v>50.9</v>
          </cell>
        </row>
        <row r="467">
          <cell r="C467" t="str">
            <v>Air 21 B7A 2P</v>
          </cell>
          <cell r="D467">
            <v>1429</v>
          </cell>
          <cell r="E467">
            <v>307</v>
          </cell>
          <cell r="F467">
            <v>200</v>
          </cell>
          <cell r="G467">
            <v>44.3</v>
          </cell>
          <cell r="H467">
            <v>54.2</v>
          </cell>
          <cell r="J467" t="str">
            <v>Antena</v>
          </cell>
          <cell r="K467" t="str">
            <v>Prisma</v>
          </cell>
          <cell r="M467">
            <v>1</v>
          </cell>
          <cell r="O467">
            <v>0.44</v>
          </cell>
          <cell r="P467">
            <v>54.2</v>
          </cell>
        </row>
        <row r="468">
          <cell r="C468" t="str">
            <v>Air 32 B2A B66AA</v>
          </cell>
          <cell r="D468">
            <v>1505</v>
          </cell>
          <cell r="E468">
            <v>327</v>
          </cell>
          <cell r="F468">
            <v>220</v>
          </cell>
          <cell r="G468">
            <v>65</v>
          </cell>
          <cell r="H468">
            <v>78</v>
          </cell>
          <cell r="J468" t="str">
            <v>Antena</v>
          </cell>
          <cell r="K468" t="str">
            <v>Prisma</v>
          </cell>
          <cell r="M468">
            <v>1</v>
          </cell>
          <cell r="O468">
            <v>0.5</v>
          </cell>
          <cell r="P468">
            <v>78</v>
          </cell>
        </row>
        <row r="469">
          <cell r="C469" t="str">
            <v>Air 32 B2A B66AP</v>
          </cell>
          <cell r="D469">
            <v>1505</v>
          </cell>
          <cell r="E469">
            <v>327</v>
          </cell>
          <cell r="F469">
            <v>220</v>
          </cell>
          <cell r="G469">
            <v>50</v>
          </cell>
          <cell r="H469">
            <v>63</v>
          </cell>
          <cell r="J469" t="str">
            <v>Antena</v>
          </cell>
          <cell r="K469" t="str">
            <v>Prisma</v>
          </cell>
          <cell r="M469">
            <v>1</v>
          </cell>
          <cell r="O469">
            <v>0.5</v>
          </cell>
          <cell r="P469">
            <v>63</v>
          </cell>
        </row>
        <row r="470">
          <cell r="C470" t="str">
            <v>Air 32 B2A B7P LBP</v>
          </cell>
          <cell r="D470">
            <v>2014</v>
          </cell>
          <cell r="E470">
            <v>389</v>
          </cell>
          <cell r="F470">
            <v>284</v>
          </cell>
          <cell r="G470">
            <v>74.5</v>
          </cell>
          <cell r="H470">
            <v>89.5</v>
          </cell>
          <cell r="J470" t="str">
            <v>Antena</v>
          </cell>
          <cell r="K470" t="str">
            <v>Prisma</v>
          </cell>
          <cell r="M470">
            <v>1</v>
          </cell>
          <cell r="O470">
            <v>0.79</v>
          </cell>
          <cell r="P470">
            <v>89.5</v>
          </cell>
        </row>
        <row r="471">
          <cell r="C471" t="str">
            <v>Air 32 B3A B7P LBP</v>
          </cell>
          <cell r="D471">
            <v>2014</v>
          </cell>
          <cell r="E471">
            <v>389</v>
          </cell>
          <cell r="F471">
            <v>284</v>
          </cell>
          <cell r="G471">
            <v>74.5</v>
          </cell>
          <cell r="H471">
            <v>89.5</v>
          </cell>
          <cell r="J471" t="str">
            <v>Antena</v>
          </cell>
          <cell r="K471" t="str">
            <v>Prisma</v>
          </cell>
          <cell r="M471">
            <v>1</v>
          </cell>
          <cell r="O471">
            <v>0.79</v>
          </cell>
          <cell r="P471">
            <v>89.5</v>
          </cell>
        </row>
        <row r="472">
          <cell r="C472" t="str">
            <v>Air 32 B4A B2P</v>
          </cell>
          <cell r="D472">
            <v>1505</v>
          </cell>
          <cell r="E472">
            <v>327</v>
          </cell>
          <cell r="F472">
            <v>220</v>
          </cell>
          <cell r="G472">
            <v>49</v>
          </cell>
          <cell r="H472">
            <v>62</v>
          </cell>
          <cell r="J472" t="str">
            <v>Antena</v>
          </cell>
          <cell r="K472" t="str">
            <v>Prisma</v>
          </cell>
          <cell r="M472">
            <v>1</v>
          </cell>
          <cell r="O472">
            <v>0.5</v>
          </cell>
          <cell r="P472">
            <v>62</v>
          </cell>
        </row>
        <row r="473">
          <cell r="C473" t="str">
            <v>Air 32 B66AA B2P</v>
          </cell>
          <cell r="D473">
            <v>1505</v>
          </cell>
          <cell r="E473">
            <v>327</v>
          </cell>
          <cell r="F473">
            <v>220</v>
          </cell>
          <cell r="G473">
            <v>49</v>
          </cell>
          <cell r="H473">
            <v>62</v>
          </cell>
          <cell r="J473" t="str">
            <v>Antena</v>
          </cell>
          <cell r="K473" t="str">
            <v>Prisma</v>
          </cell>
          <cell r="M473">
            <v>1</v>
          </cell>
          <cell r="O473">
            <v>0.5</v>
          </cell>
          <cell r="P473">
            <v>62</v>
          </cell>
        </row>
        <row r="474">
          <cell r="C474" t="str">
            <v>Air 32 B66AA B7P LBP</v>
          </cell>
          <cell r="D474">
            <v>2014</v>
          </cell>
          <cell r="E474">
            <v>389</v>
          </cell>
          <cell r="F474">
            <v>284</v>
          </cell>
          <cell r="G474">
            <v>74.5</v>
          </cell>
          <cell r="H474">
            <v>89.5</v>
          </cell>
          <cell r="J474" t="str">
            <v>Antena</v>
          </cell>
          <cell r="K474" t="str">
            <v>Prisma</v>
          </cell>
          <cell r="M474">
            <v>1</v>
          </cell>
          <cell r="O474">
            <v>0.79</v>
          </cell>
          <cell r="P474">
            <v>89.5</v>
          </cell>
        </row>
        <row r="475">
          <cell r="C475" t="str">
            <v>Air 32 B7A B3A LBP</v>
          </cell>
          <cell r="D475">
            <v>2014</v>
          </cell>
          <cell r="E475">
            <v>389</v>
          </cell>
          <cell r="F475">
            <v>284</v>
          </cell>
          <cell r="G475">
            <v>83</v>
          </cell>
          <cell r="H475">
            <v>98</v>
          </cell>
          <cell r="J475" t="str">
            <v>Antena</v>
          </cell>
          <cell r="K475" t="str">
            <v>Prisma</v>
          </cell>
          <cell r="M475">
            <v>1</v>
          </cell>
          <cell r="O475">
            <v>0.79</v>
          </cell>
          <cell r="P475">
            <v>98</v>
          </cell>
        </row>
        <row r="476">
          <cell r="C476" t="str">
            <v>Air 32 B7A B66AA LBP</v>
          </cell>
          <cell r="D476">
            <v>2014</v>
          </cell>
          <cell r="E476">
            <v>389</v>
          </cell>
          <cell r="F476">
            <v>284</v>
          </cell>
          <cell r="G476">
            <v>83</v>
          </cell>
          <cell r="H476">
            <v>98</v>
          </cell>
          <cell r="J476" t="str">
            <v>Antena</v>
          </cell>
          <cell r="K476" t="str">
            <v>Prisma</v>
          </cell>
          <cell r="M476">
            <v>1</v>
          </cell>
          <cell r="O476">
            <v>0.79</v>
          </cell>
          <cell r="P476">
            <v>98</v>
          </cell>
        </row>
        <row r="477">
          <cell r="C477" t="str">
            <v>Air 32 B7A HBP LBP</v>
          </cell>
          <cell r="D477">
            <v>2014</v>
          </cell>
          <cell r="E477">
            <v>389</v>
          </cell>
          <cell r="F477">
            <v>284</v>
          </cell>
          <cell r="G477">
            <v>74.5</v>
          </cell>
          <cell r="H477">
            <v>89.5</v>
          </cell>
          <cell r="J477" t="str">
            <v>Antena</v>
          </cell>
          <cell r="K477" t="str">
            <v>Prisma</v>
          </cell>
          <cell r="M477">
            <v>1</v>
          </cell>
          <cell r="O477">
            <v>0.79</v>
          </cell>
          <cell r="P477">
            <v>89.5</v>
          </cell>
        </row>
        <row r="478">
          <cell r="C478" t="str">
            <v>Air 32 B7AA HBP LBP</v>
          </cell>
          <cell r="D478">
            <v>2014</v>
          </cell>
          <cell r="E478">
            <v>389</v>
          </cell>
          <cell r="F478">
            <v>284</v>
          </cell>
          <cell r="G478">
            <v>74.5</v>
          </cell>
          <cell r="H478">
            <v>89.5</v>
          </cell>
          <cell r="J478" t="str">
            <v>Antena</v>
          </cell>
          <cell r="K478" t="str">
            <v>Prisma</v>
          </cell>
          <cell r="M478">
            <v>1</v>
          </cell>
          <cell r="O478">
            <v>0.79</v>
          </cell>
          <cell r="P478">
            <v>89.5</v>
          </cell>
        </row>
        <row r="479">
          <cell r="C479" t="str">
            <v>Air 3227 B43</v>
          </cell>
          <cell r="D479">
            <v>568</v>
          </cell>
          <cell r="E479">
            <v>370</v>
          </cell>
          <cell r="F479">
            <v>225</v>
          </cell>
          <cell r="G479">
            <v>21.5</v>
          </cell>
          <cell r="J479" t="str">
            <v>Antena</v>
          </cell>
          <cell r="K479" t="str">
            <v>Prisma</v>
          </cell>
          <cell r="M479">
            <v>1</v>
          </cell>
          <cell r="O479">
            <v>0.21</v>
          </cell>
          <cell r="P479">
            <v>21.5</v>
          </cell>
        </row>
        <row r="480">
          <cell r="C480" t="str">
            <v>Air 3227 B78W</v>
          </cell>
          <cell r="D480">
            <v>568</v>
          </cell>
          <cell r="E480">
            <v>370</v>
          </cell>
          <cell r="F480">
            <v>250</v>
          </cell>
          <cell r="G480">
            <v>25</v>
          </cell>
          <cell r="J480" t="str">
            <v>Antena</v>
          </cell>
          <cell r="K480" t="str">
            <v>Prisma</v>
          </cell>
          <cell r="M480">
            <v>1</v>
          </cell>
          <cell r="O480">
            <v>0.21</v>
          </cell>
          <cell r="P480">
            <v>25</v>
          </cell>
        </row>
        <row r="481">
          <cell r="C481" t="str">
            <v>Air 3227 N78W</v>
          </cell>
          <cell r="D481">
            <v>568</v>
          </cell>
          <cell r="E481">
            <v>370</v>
          </cell>
          <cell r="F481">
            <v>250</v>
          </cell>
          <cell r="G481">
            <v>25</v>
          </cell>
          <cell r="J481" t="str">
            <v>Antena</v>
          </cell>
          <cell r="K481" t="str">
            <v>Prisma</v>
          </cell>
          <cell r="M481">
            <v>1</v>
          </cell>
          <cell r="O481">
            <v>0.21</v>
          </cell>
          <cell r="P481">
            <v>25</v>
          </cell>
        </row>
        <row r="482">
          <cell r="C482" t="str">
            <v>Air 5121 B42</v>
          </cell>
          <cell r="D482">
            <v>608</v>
          </cell>
          <cell r="E482">
            <v>300</v>
          </cell>
          <cell r="F482">
            <v>144</v>
          </cell>
          <cell r="G482">
            <v>14</v>
          </cell>
          <cell r="J482" t="str">
            <v>Antena</v>
          </cell>
          <cell r="K482" t="str">
            <v>Prisma</v>
          </cell>
          <cell r="M482">
            <v>1</v>
          </cell>
          <cell r="O482">
            <v>0.18240000000000001</v>
          </cell>
          <cell r="P482">
            <v>14</v>
          </cell>
        </row>
        <row r="483">
          <cell r="C483" t="str">
            <v>AIR 6419 B78A</v>
          </cell>
          <cell r="D483">
            <v>796</v>
          </cell>
          <cell r="E483">
            <v>408</v>
          </cell>
          <cell r="F483">
            <v>201</v>
          </cell>
          <cell r="G483">
            <v>22</v>
          </cell>
          <cell r="J483" t="str">
            <v>Antena</v>
          </cell>
          <cell r="K483" t="str">
            <v>Prisma</v>
          </cell>
          <cell r="M483">
            <v>1</v>
          </cell>
          <cell r="O483">
            <v>0.324768</v>
          </cell>
          <cell r="P483">
            <v>22</v>
          </cell>
        </row>
        <row r="484">
          <cell r="C484" t="str">
            <v>AIR 6419 N78A</v>
          </cell>
          <cell r="D484">
            <v>796</v>
          </cell>
          <cell r="E484">
            <v>408</v>
          </cell>
          <cell r="F484">
            <v>201</v>
          </cell>
          <cell r="G484">
            <v>22</v>
          </cell>
          <cell r="J484" t="str">
            <v>Antena</v>
          </cell>
          <cell r="K484" t="str">
            <v>Prisma</v>
          </cell>
          <cell r="M484">
            <v>1</v>
          </cell>
          <cell r="O484">
            <v>0.324768</v>
          </cell>
          <cell r="P484">
            <v>22</v>
          </cell>
        </row>
        <row r="485">
          <cell r="C485" t="str">
            <v>Air 6449 B42</v>
          </cell>
          <cell r="D485">
            <v>778</v>
          </cell>
          <cell r="E485">
            <v>403</v>
          </cell>
          <cell r="F485">
            <v>268</v>
          </cell>
          <cell r="G485">
            <v>37.5</v>
          </cell>
          <cell r="J485" t="str">
            <v>Antena</v>
          </cell>
          <cell r="K485" t="str">
            <v>Prisma</v>
          </cell>
          <cell r="M485">
            <v>1</v>
          </cell>
          <cell r="O485">
            <v>0.31353399999999998</v>
          </cell>
          <cell r="P485">
            <v>37.5</v>
          </cell>
        </row>
        <row r="486">
          <cell r="C486" t="str">
            <v>Air 6449 N78W</v>
          </cell>
          <cell r="D486">
            <v>778</v>
          </cell>
          <cell r="E486">
            <v>403</v>
          </cell>
          <cell r="F486">
            <v>268</v>
          </cell>
          <cell r="G486">
            <v>37</v>
          </cell>
          <cell r="J486" t="str">
            <v>Antena</v>
          </cell>
          <cell r="K486" t="str">
            <v>Prisma</v>
          </cell>
          <cell r="M486">
            <v>1</v>
          </cell>
          <cell r="O486">
            <v>0.31353399999999998</v>
          </cell>
          <cell r="P486">
            <v>37</v>
          </cell>
        </row>
        <row r="487">
          <cell r="C487" t="str">
            <v>Air 6419 B78A</v>
          </cell>
          <cell r="D487">
            <v>796</v>
          </cell>
          <cell r="E487">
            <v>408</v>
          </cell>
          <cell r="F487">
            <v>201</v>
          </cell>
          <cell r="G487">
            <v>22</v>
          </cell>
          <cell r="J487" t="str">
            <v>Antena</v>
          </cell>
          <cell r="K487" t="str">
            <v>Prisma</v>
          </cell>
          <cell r="M487">
            <v>1</v>
          </cell>
          <cell r="O487">
            <v>0.324768</v>
          </cell>
          <cell r="P487">
            <v>22</v>
          </cell>
        </row>
        <row r="488">
          <cell r="C488" t="str">
            <v>Air 6468 B42</v>
          </cell>
          <cell r="D488">
            <v>972.5</v>
          </cell>
          <cell r="E488">
            <v>520</v>
          </cell>
          <cell r="F488">
            <v>182.5</v>
          </cell>
          <cell r="G488">
            <v>60.4</v>
          </cell>
          <cell r="I488" t="str">
            <v>KRD 901 074/11</v>
          </cell>
          <cell r="J488" t="str">
            <v>Antena</v>
          </cell>
          <cell r="K488" t="str">
            <v>Prisma</v>
          </cell>
          <cell r="M488">
            <v>1</v>
          </cell>
          <cell r="O488">
            <v>0.51</v>
          </cell>
          <cell r="P488">
            <v>60.4</v>
          </cell>
        </row>
        <row r="489">
          <cell r="C489" t="str">
            <v>Air 6488 B42</v>
          </cell>
          <cell r="D489">
            <v>819</v>
          </cell>
          <cell r="E489">
            <v>400</v>
          </cell>
          <cell r="F489">
            <v>272</v>
          </cell>
          <cell r="G489">
            <v>45</v>
          </cell>
          <cell r="J489" t="str">
            <v>Antena</v>
          </cell>
          <cell r="K489" t="str">
            <v>Prisma</v>
          </cell>
          <cell r="M489">
            <v>1</v>
          </cell>
          <cell r="O489">
            <v>0.33</v>
          </cell>
          <cell r="P489">
            <v>45</v>
          </cell>
        </row>
        <row r="490">
          <cell r="C490" t="str">
            <v>DDTMA (1900MHz)</v>
          </cell>
          <cell r="D490">
            <v>316</v>
          </cell>
          <cell r="E490">
            <v>141</v>
          </cell>
          <cell r="F490">
            <v>95</v>
          </cell>
          <cell r="G490">
            <v>6</v>
          </cell>
          <cell r="J490" t="str">
            <v>Otro</v>
          </cell>
          <cell r="K490" t="str">
            <v>Prisma</v>
          </cell>
          <cell r="M490">
            <v>1</v>
          </cell>
          <cell r="O490">
            <v>0.05</v>
          </cell>
          <cell r="P490">
            <v>6</v>
          </cell>
        </row>
        <row r="491">
          <cell r="C491" t="str">
            <v>DTMA (1900MHz)</v>
          </cell>
          <cell r="D491">
            <v>342</v>
          </cell>
          <cell r="E491">
            <v>118</v>
          </cell>
          <cell r="J491" t="str">
            <v>Otro</v>
          </cell>
          <cell r="K491" t="str">
            <v>Prisma</v>
          </cell>
          <cell r="M491">
            <v>1</v>
          </cell>
          <cell r="O491">
            <v>0.05</v>
          </cell>
          <cell r="P491">
            <v>0</v>
          </cell>
        </row>
        <row r="492">
          <cell r="C492" t="str">
            <v>Filtro (900MHz) FP-G11D-0D01</v>
          </cell>
          <cell r="D492">
            <v>157</v>
          </cell>
          <cell r="E492">
            <v>152</v>
          </cell>
          <cell r="F492">
            <v>47</v>
          </cell>
          <cell r="G492">
            <v>3</v>
          </cell>
          <cell r="J492" t="str">
            <v>Otro</v>
          </cell>
          <cell r="K492" t="str">
            <v>Prisma</v>
          </cell>
          <cell r="M492">
            <v>1</v>
          </cell>
          <cell r="O492">
            <v>0.03</v>
          </cell>
          <cell r="P492">
            <v>3</v>
          </cell>
        </row>
        <row r="493">
          <cell r="C493" t="str">
            <v>RRU 4499</v>
          </cell>
          <cell r="D493">
            <v>553</v>
          </cell>
          <cell r="E493">
            <v>398</v>
          </cell>
          <cell r="F493">
            <v>147</v>
          </cell>
          <cell r="G493">
            <v>32</v>
          </cell>
          <cell r="J493" t="str">
            <v>RRU</v>
          </cell>
          <cell r="K493" t="str">
            <v>Prisma</v>
          </cell>
          <cell r="M493">
            <v>1</v>
          </cell>
          <cell r="O493">
            <v>0.22</v>
          </cell>
          <cell r="P493">
            <v>32</v>
          </cell>
        </row>
        <row r="494">
          <cell r="C494" t="str">
            <v>RRUS 2212</v>
          </cell>
          <cell r="D494">
            <v>420</v>
          </cell>
          <cell r="E494">
            <v>342</v>
          </cell>
          <cell r="F494">
            <v>149</v>
          </cell>
          <cell r="G494">
            <v>18.2</v>
          </cell>
          <cell r="J494" t="str">
            <v>RRU</v>
          </cell>
          <cell r="K494" t="str">
            <v>Prisma</v>
          </cell>
          <cell r="M494">
            <v>1</v>
          </cell>
          <cell r="O494">
            <v>0.14363999999999999</v>
          </cell>
          <cell r="P494">
            <v>18.2</v>
          </cell>
        </row>
        <row r="495">
          <cell r="C495" t="str">
            <v>RRUS 2217</v>
          </cell>
          <cell r="D495">
            <v>351</v>
          </cell>
          <cell r="E495">
            <v>298</v>
          </cell>
          <cell r="F495">
            <v>138</v>
          </cell>
          <cell r="G495">
            <v>12.8</v>
          </cell>
          <cell r="J495" t="str">
            <v>RRU</v>
          </cell>
          <cell r="K495" t="str">
            <v>Prisma</v>
          </cell>
          <cell r="M495">
            <v>1</v>
          </cell>
          <cell r="O495">
            <v>0.11</v>
          </cell>
          <cell r="P495">
            <v>12.8</v>
          </cell>
        </row>
        <row r="496">
          <cell r="C496" t="str">
            <v>RRUS 2219</v>
          </cell>
          <cell r="D496">
            <v>466</v>
          </cell>
          <cell r="E496">
            <v>343</v>
          </cell>
          <cell r="F496">
            <v>162</v>
          </cell>
          <cell r="G496">
            <v>21</v>
          </cell>
          <cell r="J496" t="str">
            <v>RRU</v>
          </cell>
          <cell r="K496" t="str">
            <v>Prisma</v>
          </cell>
          <cell r="M496">
            <v>1</v>
          </cell>
          <cell r="O496">
            <v>0.16</v>
          </cell>
          <cell r="P496">
            <v>21</v>
          </cell>
        </row>
        <row r="497">
          <cell r="C497" t="str">
            <v>RRUS 4422</v>
          </cell>
          <cell r="D497">
            <v>420</v>
          </cell>
          <cell r="E497">
            <v>342</v>
          </cell>
          <cell r="F497">
            <v>150</v>
          </cell>
          <cell r="G497">
            <v>18.7</v>
          </cell>
          <cell r="J497" t="str">
            <v>RRU</v>
          </cell>
          <cell r="K497" t="str">
            <v>Prisma</v>
          </cell>
          <cell r="M497">
            <v>1</v>
          </cell>
          <cell r="O497">
            <v>0.14363999999999999</v>
          </cell>
          <cell r="P497">
            <v>18.7</v>
          </cell>
        </row>
        <row r="498">
          <cell r="C498" t="str">
            <v>RRU 4415</v>
          </cell>
          <cell r="D498">
            <v>420</v>
          </cell>
          <cell r="E498">
            <v>342</v>
          </cell>
          <cell r="F498">
            <v>160</v>
          </cell>
          <cell r="G498">
            <v>21.5</v>
          </cell>
          <cell r="J498" t="str">
            <v>RRU</v>
          </cell>
          <cell r="K498" t="str">
            <v>Prisma</v>
          </cell>
          <cell r="M498">
            <v>1</v>
          </cell>
          <cell r="O498">
            <v>0.15000000000000002</v>
          </cell>
          <cell r="P498">
            <v>21.5</v>
          </cell>
        </row>
        <row r="499">
          <cell r="C499" t="str">
            <v>RRUS 22 1940</v>
          </cell>
          <cell r="D499">
            <v>571</v>
          </cell>
          <cell r="E499">
            <v>365</v>
          </cell>
          <cell r="F499">
            <v>292</v>
          </cell>
          <cell r="G499">
            <v>33.6</v>
          </cell>
          <cell r="J499" t="str">
            <v>RRU</v>
          </cell>
          <cell r="K499" t="str">
            <v>Prisma</v>
          </cell>
          <cell r="M499">
            <v>1</v>
          </cell>
          <cell r="O499">
            <v>0.21</v>
          </cell>
          <cell r="P499">
            <v>33.6</v>
          </cell>
        </row>
        <row r="500">
          <cell r="C500" t="str">
            <v>RRUS 22 20W</v>
          </cell>
          <cell r="D500">
            <v>410</v>
          </cell>
          <cell r="E500">
            <v>334</v>
          </cell>
          <cell r="F500">
            <v>176</v>
          </cell>
          <cell r="G500">
            <v>19</v>
          </cell>
          <cell r="J500" t="str">
            <v>RRU</v>
          </cell>
          <cell r="K500" t="str">
            <v>Prisma</v>
          </cell>
          <cell r="M500">
            <v>1</v>
          </cell>
          <cell r="O500">
            <v>0.14000000000000001</v>
          </cell>
          <cell r="P500">
            <v>19</v>
          </cell>
        </row>
        <row r="501">
          <cell r="C501" t="str">
            <v>RRUS 22 40W</v>
          </cell>
          <cell r="D501">
            <v>514</v>
          </cell>
          <cell r="E501">
            <v>334</v>
          </cell>
          <cell r="F501">
            <v>176</v>
          </cell>
          <cell r="G501">
            <v>24</v>
          </cell>
          <cell r="J501" t="str">
            <v>RRU</v>
          </cell>
          <cell r="K501" t="str">
            <v>Prisma</v>
          </cell>
          <cell r="M501">
            <v>1</v>
          </cell>
          <cell r="O501">
            <v>0.18000000000000002</v>
          </cell>
          <cell r="P501">
            <v>24</v>
          </cell>
        </row>
        <row r="502">
          <cell r="C502" t="str">
            <v>RRUS 01</v>
          </cell>
          <cell r="D502">
            <v>636</v>
          </cell>
          <cell r="E502">
            <v>383</v>
          </cell>
          <cell r="F502">
            <v>169</v>
          </cell>
          <cell r="G502">
            <v>20</v>
          </cell>
          <cell r="J502" t="str">
            <v>RRU</v>
          </cell>
          <cell r="K502" t="str">
            <v>Prisma</v>
          </cell>
          <cell r="M502">
            <v>1</v>
          </cell>
          <cell r="O502">
            <v>0.25</v>
          </cell>
          <cell r="P502">
            <v>20</v>
          </cell>
        </row>
        <row r="503">
          <cell r="C503" t="str">
            <v>RRUS 02</v>
          </cell>
          <cell r="D503">
            <v>518</v>
          </cell>
          <cell r="E503">
            <v>470</v>
          </cell>
          <cell r="F503">
            <v>156</v>
          </cell>
          <cell r="G503">
            <v>23.5</v>
          </cell>
          <cell r="J503" t="str">
            <v>RRU</v>
          </cell>
          <cell r="K503" t="str">
            <v>Prisma</v>
          </cell>
          <cell r="M503">
            <v>1</v>
          </cell>
          <cell r="O503">
            <v>0.25</v>
          </cell>
          <cell r="P503">
            <v>23.5</v>
          </cell>
        </row>
        <row r="504">
          <cell r="C504" t="str">
            <v>RRUS 11</v>
          </cell>
          <cell r="D504">
            <v>500</v>
          </cell>
          <cell r="E504">
            <v>431</v>
          </cell>
          <cell r="F504">
            <v>182</v>
          </cell>
          <cell r="G504">
            <v>23</v>
          </cell>
          <cell r="J504" t="str">
            <v>RRU</v>
          </cell>
          <cell r="K504" t="str">
            <v>Prisma</v>
          </cell>
          <cell r="M504">
            <v>1</v>
          </cell>
          <cell r="O504">
            <v>0.22</v>
          </cell>
          <cell r="P504">
            <v>23</v>
          </cell>
        </row>
        <row r="505">
          <cell r="C505" t="str">
            <v>RRUS 12</v>
          </cell>
          <cell r="D505">
            <v>518</v>
          </cell>
          <cell r="E505">
            <v>470</v>
          </cell>
          <cell r="F505">
            <v>190</v>
          </cell>
          <cell r="G505">
            <v>26.3</v>
          </cell>
          <cell r="J505" t="str">
            <v>RRU</v>
          </cell>
          <cell r="K505" t="str">
            <v>Prisma</v>
          </cell>
          <cell r="M505">
            <v>1</v>
          </cell>
          <cell r="O505">
            <v>0.25</v>
          </cell>
          <cell r="P505">
            <v>26.3</v>
          </cell>
        </row>
        <row r="506">
          <cell r="C506" t="str">
            <v>RRUS 61</v>
          </cell>
          <cell r="D506">
            <v>500</v>
          </cell>
          <cell r="E506">
            <v>431</v>
          </cell>
          <cell r="F506">
            <v>182</v>
          </cell>
          <cell r="G506">
            <v>21.6</v>
          </cell>
          <cell r="J506" t="str">
            <v>RRU</v>
          </cell>
          <cell r="K506" t="str">
            <v>Prisma</v>
          </cell>
          <cell r="M506">
            <v>1</v>
          </cell>
          <cell r="O506">
            <v>0.22</v>
          </cell>
          <cell r="P506">
            <v>21.6</v>
          </cell>
        </row>
        <row r="507">
          <cell r="C507" t="str">
            <v>RRUS A2</v>
          </cell>
          <cell r="D507">
            <v>417</v>
          </cell>
          <cell r="E507">
            <v>384</v>
          </cell>
          <cell r="F507">
            <v>85</v>
          </cell>
          <cell r="G507">
            <v>10</v>
          </cell>
          <cell r="J507" t="str">
            <v>RRU</v>
          </cell>
          <cell r="K507" t="str">
            <v>Prisma</v>
          </cell>
          <cell r="M507">
            <v>1</v>
          </cell>
          <cell r="O507">
            <v>0.17</v>
          </cell>
          <cell r="P507">
            <v>10</v>
          </cell>
        </row>
        <row r="508">
          <cell r="C508" t="str">
            <v>RRUW02B2</v>
          </cell>
          <cell r="D508">
            <v>636</v>
          </cell>
          <cell r="E508">
            <v>383</v>
          </cell>
          <cell r="F508">
            <v>169</v>
          </cell>
          <cell r="G508">
            <v>20</v>
          </cell>
          <cell r="H508">
            <v>20</v>
          </cell>
          <cell r="J508" t="str">
            <v>RRU</v>
          </cell>
          <cell r="K508" t="str">
            <v>Prisma</v>
          </cell>
          <cell r="M508">
            <v>1</v>
          </cell>
          <cell r="O508">
            <v>0.24</v>
          </cell>
          <cell r="P508">
            <v>20</v>
          </cell>
        </row>
        <row r="509">
          <cell r="C509" t="str">
            <v>RRUW 01 60W</v>
          </cell>
          <cell r="D509">
            <v>600</v>
          </cell>
          <cell r="E509">
            <v>350</v>
          </cell>
          <cell r="F509">
            <v>112</v>
          </cell>
          <cell r="G509">
            <v>20</v>
          </cell>
          <cell r="J509" t="str">
            <v>RRU</v>
          </cell>
          <cell r="K509" t="str">
            <v>Prisma</v>
          </cell>
          <cell r="M509">
            <v>1</v>
          </cell>
          <cell r="O509">
            <v>0.21</v>
          </cell>
          <cell r="P509">
            <v>20</v>
          </cell>
        </row>
        <row r="510">
          <cell r="C510" t="str">
            <v>AAU5281</v>
          </cell>
          <cell r="D510">
            <v>860</v>
          </cell>
          <cell r="E510">
            <v>390</v>
          </cell>
          <cell r="F510">
            <v>170</v>
          </cell>
          <cell r="G510">
            <v>45</v>
          </cell>
          <cell r="J510" t="str">
            <v>Antena</v>
          </cell>
          <cell r="K510" t="str">
            <v>Prisma</v>
          </cell>
          <cell r="M510">
            <v>1</v>
          </cell>
          <cell r="O510">
            <v>0.34</v>
          </cell>
          <cell r="P510">
            <v>45</v>
          </cell>
        </row>
        <row r="511">
          <cell r="C511" t="str">
            <v>AAU5536W</v>
          </cell>
          <cell r="D511">
            <v>699</v>
          </cell>
          <cell r="E511">
            <v>395</v>
          </cell>
          <cell r="F511">
            <v>160</v>
          </cell>
          <cell r="G511">
            <v>20</v>
          </cell>
          <cell r="J511" t="str">
            <v>Antena</v>
          </cell>
          <cell r="K511" t="str">
            <v>Prisma</v>
          </cell>
          <cell r="M511">
            <v>1</v>
          </cell>
          <cell r="O511">
            <v>0.27610499999999999</v>
          </cell>
          <cell r="P511">
            <v>20</v>
          </cell>
        </row>
        <row r="512">
          <cell r="C512" t="str">
            <v>ASI4517R3V18</v>
          </cell>
          <cell r="D512">
            <v>1999</v>
          </cell>
          <cell r="E512">
            <v>429</v>
          </cell>
          <cell r="F512">
            <v>196</v>
          </cell>
          <cell r="G512">
            <v>33</v>
          </cell>
          <cell r="J512" t="str">
            <v>Antena</v>
          </cell>
          <cell r="K512" t="str">
            <v>Prisma</v>
          </cell>
          <cell r="M512">
            <v>1</v>
          </cell>
          <cell r="O512">
            <v>0.85757099999999997</v>
          </cell>
          <cell r="P512">
            <v>33</v>
          </cell>
        </row>
        <row r="513">
          <cell r="C513" t="str">
            <v>RRU5301</v>
          </cell>
          <cell r="D513">
            <v>400</v>
          </cell>
          <cell r="E513">
            <v>300</v>
          </cell>
          <cell r="F513">
            <v>150</v>
          </cell>
          <cell r="G513">
            <v>22</v>
          </cell>
          <cell r="J513" t="str">
            <v>Antena</v>
          </cell>
          <cell r="K513" t="str">
            <v>Prisma</v>
          </cell>
          <cell r="M513">
            <v>1</v>
          </cell>
          <cell r="O513">
            <v>0.12</v>
          </cell>
          <cell r="P513">
            <v>22</v>
          </cell>
        </row>
        <row r="514">
          <cell r="C514" t="str">
            <v>RRU5904W</v>
          </cell>
          <cell r="D514">
            <v>400</v>
          </cell>
          <cell r="E514">
            <v>300</v>
          </cell>
          <cell r="F514">
            <v>150</v>
          </cell>
          <cell r="G514">
            <v>22</v>
          </cell>
          <cell r="J514" t="str">
            <v>Antena</v>
          </cell>
          <cell r="K514" t="str">
            <v>Prisma</v>
          </cell>
          <cell r="M514">
            <v>1</v>
          </cell>
          <cell r="O514">
            <v>0.12</v>
          </cell>
          <cell r="P514">
            <v>22</v>
          </cell>
        </row>
        <row r="515">
          <cell r="C515" t="str">
            <v>728 684</v>
          </cell>
          <cell r="D515">
            <v>1290</v>
          </cell>
          <cell r="E515">
            <v>591</v>
          </cell>
          <cell r="F515">
            <v>406</v>
          </cell>
          <cell r="G515">
            <v>17.5</v>
          </cell>
          <cell r="J515" t="str">
            <v>Antena</v>
          </cell>
          <cell r="K515" t="str">
            <v>Prisma</v>
          </cell>
          <cell r="M515">
            <v>1</v>
          </cell>
          <cell r="O515">
            <v>0.77</v>
          </cell>
          <cell r="P515">
            <v>17.5</v>
          </cell>
        </row>
        <row r="516">
          <cell r="C516" t="str">
            <v>728 685</v>
          </cell>
          <cell r="D516">
            <v>650</v>
          </cell>
          <cell r="E516">
            <v>591</v>
          </cell>
          <cell r="F516">
            <v>406</v>
          </cell>
          <cell r="G516">
            <v>14.5</v>
          </cell>
          <cell r="J516" t="str">
            <v>Antena</v>
          </cell>
          <cell r="K516" t="str">
            <v>Prisma</v>
          </cell>
          <cell r="M516">
            <v>1</v>
          </cell>
          <cell r="O516">
            <v>0.39</v>
          </cell>
          <cell r="P516">
            <v>14.5</v>
          </cell>
        </row>
        <row r="517">
          <cell r="C517" t="str">
            <v>729 931</v>
          </cell>
          <cell r="D517">
            <v>310</v>
          </cell>
          <cell r="E517">
            <v>55</v>
          </cell>
          <cell r="F517">
            <v>190</v>
          </cell>
          <cell r="G517">
            <v>0.8</v>
          </cell>
          <cell r="J517" t="str">
            <v>Antena</v>
          </cell>
          <cell r="K517" t="str">
            <v>Prisma</v>
          </cell>
          <cell r="M517">
            <v>1</v>
          </cell>
          <cell r="O517">
            <v>0.02</v>
          </cell>
          <cell r="P517">
            <v>0.8</v>
          </cell>
        </row>
        <row r="518">
          <cell r="C518" t="str">
            <v>730 360</v>
          </cell>
          <cell r="D518">
            <v>654</v>
          </cell>
          <cell r="E518">
            <v>258</v>
          </cell>
          <cell r="F518">
            <v>103</v>
          </cell>
          <cell r="G518">
            <v>3</v>
          </cell>
          <cell r="J518" t="str">
            <v>Antena</v>
          </cell>
          <cell r="K518" t="str">
            <v>Prisma</v>
          </cell>
          <cell r="M518">
            <v>1</v>
          </cell>
          <cell r="O518">
            <v>0.17</v>
          </cell>
          <cell r="P518">
            <v>3</v>
          </cell>
        </row>
        <row r="519">
          <cell r="C519" t="str">
            <v>730 362</v>
          </cell>
          <cell r="D519">
            <v>654</v>
          </cell>
          <cell r="E519">
            <v>258</v>
          </cell>
          <cell r="F519">
            <v>103</v>
          </cell>
          <cell r="G519">
            <v>3</v>
          </cell>
          <cell r="J519" t="str">
            <v>Antena</v>
          </cell>
          <cell r="K519" t="str">
            <v>Prisma</v>
          </cell>
          <cell r="M519">
            <v>1</v>
          </cell>
          <cell r="O519">
            <v>0.17</v>
          </cell>
          <cell r="P519">
            <v>3</v>
          </cell>
        </row>
        <row r="520">
          <cell r="C520" t="str">
            <v>730 366</v>
          </cell>
          <cell r="D520">
            <v>654</v>
          </cell>
          <cell r="E520">
            <v>258</v>
          </cell>
          <cell r="F520">
            <v>103</v>
          </cell>
          <cell r="G520">
            <v>3</v>
          </cell>
          <cell r="J520" t="str">
            <v>Antena</v>
          </cell>
          <cell r="K520" t="str">
            <v>Prisma</v>
          </cell>
          <cell r="M520">
            <v>1</v>
          </cell>
          <cell r="O520">
            <v>0.17</v>
          </cell>
          <cell r="P520">
            <v>3</v>
          </cell>
        </row>
        <row r="521">
          <cell r="C521" t="str">
            <v>730 368</v>
          </cell>
          <cell r="D521">
            <v>1294</v>
          </cell>
          <cell r="E521">
            <v>258</v>
          </cell>
          <cell r="F521">
            <v>103</v>
          </cell>
          <cell r="G521">
            <v>6</v>
          </cell>
          <cell r="J521" t="str">
            <v>Antena</v>
          </cell>
          <cell r="K521" t="str">
            <v>Prisma</v>
          </cell>
          <cell r="M521">
            <v>1</v>
          </cell>
          <cell r="O521">
            <v>0.34</v>
          </cell>
          <cell r="P521">
            <v>6</v>
          </cell>
        </row>
        <row r="522">
          <cell r="C522" t="str">
            <v>730 370</v>
          </cell>
          <cell r="D522">
            <v>1294</v>
          </cell>
          <cell r="E522">
            <v>258</v>
          </cell>
          <cell r="F522">
            <v>103</v>
          </cell>
          <cell r="G522">
            <v>6</v>
          </cell>
          <cell r="J522" t="str">
            <v>Antena</v>
          </cell>
          <cell r="K522" t="str">
            <v>Prisma</v>
          </cell>
          <cell r="M522">
            <v>1</v>
          </cell>
          <cell r="O522">
            <v>0.34</v>
          </cell>
          <cell r="P522">
            <v>6</v>
          </cell>
        </row>
        <row r="523">
          <cell r="C523" t="str">
            <v>730 372</v>
          </cell>
          <cell r="D523">
            <v>1294</v>
          </cell>
          <cell r="E523">
            <v>258</v>
          </cell>
          <cell r="F523">
            <v>103</v>
          </cell>
          <cell r="G523">
            <v>6</v>
          </cell>
          <cell r="J523" t="str">
            <v>Antena</v>
          </cell>
          <cell r="K523" t="str">
            <v>Prisma</v>
          </cell>
          <cell r="M523">
            <v>1</v>
          </cell>
          <cell r="O523">
            <v>0.34</v>
          </cell>
          <cell r="P523">
            <v>6</v>
          </cell>
        </row>
        <row r="524">
          <cell r="C524" t="str">
            <v>730 374</v>
          </cell>
          <cell r="D524">
            <v>1294</v>
          </cell>
          <cell r="E524">
            <v>258</v>
          </cell>
          <cell r="F524">
            <v>103</v>
          </cell>
          <cell r="G524">
            <v>6</v>
          </cell>
          <cell r="J524" t="str">
            <v>Antena</v>
          </cell>
          <cell r="K524" t="str">
            <v>Prisma</v>
          </cell>
          <cell r="M524">
            <v>1</v>
          </cell>
          <cell r="O524">
            <v>0.34</v>
          </cell>
          <cell r="P524">
            <v>6</v>
          </cell>
        </row>
        <row r="525">
          <cell r="C525" t="str">
            <v>730 376</v>
          </cell>
          <cell r="D525">
            <v>2574</v>
          </cell>
          <cell r="E525">
            <v>258</v>
          </cell>
          <cell r="F525">
            <v>103</v>
          </cell>
          <cell r="G525">
            <v>12</v>
          </cell>
          <cell r="J525" t="str">
            <v>Antena</v>
          </cell>
          <cell r="K525" t="str">
            <v>Prisma</v>
          </cell>
          <cell r="M525">
            <v>1</v>
          </cell>
          <cell r="O525">
            <v>0.67</v>
          </cell>
          <cell r="P525">
            <v>12</v>
          </cell>
        </row>
        <row r="526">
          <cell r="C526" t="str">
            <v>730 378</v>
          </cell>
          <cell r="D526">
            <v>2574</v>
          </cell>
          <cell r="E526">
            <v>258</v>
          </cell>
          <cell r="F526">
            <v>103</v>
          </cell>
          <cell r="G526">
            <v>12</v>
          </cell>
          <cell r="J526" t="str">
            <v>Antena</v>
          </cell>
          <cell r="K526" t="str">
            <v>Prisma</v>
          </cell>
          <cell r="M526">
            <v>1</v>
          </cell>
          <cell r="O526">
            <v>0.67</v>
          </cell>
          <cell r="P526">
            <v>12</v>
          </cell>
        </row>
        <row r="527">
          <cell r="C527" t="str">
            <v>730 380</v>
          </cell>
          <cell r="D527">
            <v>1934</v>
          </cell>
          <cell r="E527">
            <v>258</v>
          </cell>
          <cell r="F527">
            <v>103</v>
          </cell>
          <cell r="G527">
            <v>12</v>
          </cell>
          <cell r="J527" t="str">
            <v>Antena</v>
          </cell>
          <cell r="K527" t="str">
            <v>Prisma</v>
          </cell>
          <cell r="M527">
            <v>1</v>
          </cell>
          <cell r="O527">
            <v>0.5</v>
          </cell>
          <cell r="P527">
            <v>12</v>
          </cell>
        </row>
        <row r="528">
          <cell r="C528" t="str">
            <v>730 382</v>
          </cell>
          <cell r="D528">
            <v>2574</v>
          </cell>
          <cell r="E528">
            <v>258</v>
          </cell>
          <cell r="F528">
            <v>103</v>
          </cell>
          <cell r="G528">
            <v>12</v>
          </cell>
          <cell r="J528" t="str">
            <v>Antena</v>
          </cell>
          <cell r="K528" t="str">
            <v>Prisma</v>
          </cell>
          <cell r="M528">
            <v>1</v>
          </cell>
          <cell r="O528">
            <v>0.67</v>
          </cell>
          <cell r="P528">
            <v>12</v>
          </cell>
        </row>
        <row r="529">
          <cell r="C529" t="str">
            <v>730 676</v>
          </cell>
          <cell r="D529">
            <v>264</v>
          </cell>
          <cell r="E529">
            <v>258</v>
          </cell>
          <cell r="F529">
            <v>103</v>
          </cell>
          <cell r="G529">
            <v>1.2</v>
          </cell>
          <cell r="J529" t="str">
            <v>Antena</v>
          </cell>
          <cell r="K529" t="str">
            <v>Prisma</v>
          </cell>
          <cell r="M529">
            <v>1</v>
          </cell>
          <cell r="O529">
            <v>6.9999999999999993E-2</v>
          </cell>
          <cell r="P529">
            <v>1.2</v>
          </cell>
        </row>
        <row r="530">
          <cell r="C530" t="str">
            <v>730 677</v>
          </cell>
          <cell r="D530">
            <v>264</v>
          </cell>
          <cell r="E530">
            <v>258</v>
          </cell>
          <cell r="F530">
            <v>103</v>
          </cell>
          <cell r="G530">
            <v>1.2</v>
          </cell>
          <cell r="J530" t="str">
            <v>Antena</v>
          </cell>
          <cell r="K530" t="str">
            <v>Prisma</v>
          </cell>
          <cell r="M530">
            <v>1</v>
          </cell>
          <cell r="O530">
            <v>6.9999999999999993E-2</v>
          </cell>
          <cell r="P530">
            <v>1.2</v>
          </cell>
        </row>
        <row r="531">
          <cell r="C531" t="str">
            <v>730 678</v>
          </cell>
          <cell r="D531">
            <v>264</v>
          </cell>
          <cell r="E531">
            <v>258</v>
          </cell>
          <cell r="F531">
            <v>103</v>
          </cell>
          <cell r="G531">
            <v>1.2</v>
          </cell>
          <cell r="J531" t="str">
            <v>Antena</v>
          </cell>
          <cell r="K531" t="str">
            <v>Prisma</v>
          </cell>
          <cell r="M531">
            <v>1</v>
          </cell>
          <cell r="O531">
            <v>6.9999999999999993E-2</v>
          </cell>
          <cell r="P531">
            <v>1.2</v>
          </cell>
        </row>
        <row r="532">
          <cell r="C532" t="str">
            <v>730 682</v>
          </cell>
          <cell r="D532">
            <v>264</v>
          </cell>
          <cell r="E532">
            <v>258</v>
          </cell>
          <cell r="F532">
            <v>103</v>
          </cell>
          <cell r="G532">
            <v>1.2</v>
          </cell>
          <cell r="J532" t="str">
            <v>Antena</v>
          </cell>
          <cell r="K532" t="str">
            <v>Prisma</v>
          </cell>
          <cell r="M532">
            <v>1</v>
          </cell>
          <cell r="O532">
            <v>6.9999999999999993E-2</v>
          </cell>
          <cell r="P532">
            <v>1.2</v>
          </cell>
        </row>
        <row r="533">
          <cell r="C533" t="str">
            <v>730 685</v>
          </cell>
          <cell r="D533">
            <v>974</v>
          </cell>
          <cell r="E533">
            <v>258</v>
          </cell>
          <cell r="F533">
            <v>103</v>
          </cell>
          <cell r="G533">
            <v>4.5</v>
          </cell>
          <cell r="J533" t="str">
            <v>Antena</v>
          </cell>
          <cell r="K533" t="str">
            <v>Prisma</v>
          </cell>
          <cell r="M533">
            <v>1</v>
          </cell>
          <cell r="O533">
            <v>0.26</v>
          </cell>
          <cell r="P533">
            <v>4.5</v>
          </cell>
        </row>
        <row r="534">
          <cell r="C534" t="str">
            <v>730 690</v>
          </cell>
          <cell r="D534">
            <v>974</v>
          </cell>
          <cell r="E534">
            <v>258</v>
          </cell>
          <cell r="F534">
            <v>103</v>
          </cell>
          <cell r="G534">
            <v>4.5</v>
          </cell>
          <cell r="J534" t="str">
            <v>Antena</v>
          </cell>
          <cell r="K534" t="str">
            <v>Prisma</v>
          </cell>
          <cell r="M534">
            <v>1</v>
          </cell>
          <cell r="O534">
            <v>0.26</v>
          </cell>
          <cell r="P534">
            <v>4.5</v>
          </cell>
        </row>
        <row r="535">
          <cell r="C535" t="str">
            <v>730 691</v>
          </cell>
          <cell r="D535">
            <v>1934</v>
          </cell>
          <cell r="E535">
            <v>258</v>
          </cell>
          <cell r="F535">
            <v>103</v>
          </cell>
          <cell r="G535">
            <v>9</v>
          </cell>
          <cell r="J535" t="str">
            <v>Antena</v>
          </cell>
          <cell r="K535" t="str">
            <v>Prisma</v>
          </cell>
          <cell r="M535">
            <v>1</v>
          </cell>
          <cell r="O535">
            <v>0.5</v>
          </cell>
          <cell r="P535">
            <v>9</v>
          </cell>
        </row>
        <row r="536">
          <cell r="C536" t="str">
            <v>732 329</v>
          </cell>
          <cell r="D536">
            <v>209</v>
          </cell>
          <cell r="E536">
            <v>262</v>
          </cell>
          <cell r="F536">
            <v>59</v>
          </cell>
          <cell r="G536">
            <v>2</v>
          </cell>
          <cell r="J536" t="str">
            <v>Antena</v>
          </cell>
          <cell r="K536" t="str">
            <v>Prisma</v>
          </cell>
          <cell r="M536">
            <v>1</v>
          </cell>
          <cell r="O536">
            <v>6.0000000000000005E-2</v>
          </cell>
          <cell r="P536">
            <v>2</v>
          </cell>
        </row>
        <row r="537">
          <cell r="C537" t="str">
            <v>732 340</v>
          </cell>
          <cell r="D537">
            <v>982</v>
          </cell>
          <cell r="E537">
            <v>155</v>
          </cell>
          <cell r="F537">
            <v>49</v>
          </cell>
          <cell r="G537">
            <v>4.0999999999999996</v>
          </cell>
          <cell r="J537" t="str">
            <v>Antena</v>
          </cell>
          <cell r="K537" t="str">
            <v>Prisma</v>
          </cell>
          <cell r="M537">
            <v>1</v>
          </cell>
          <cell r="O537">
            <v>0.16</v>
          </cell>
          <cell r="P537">
            <v>4.0999999999999996</v>
          </cell>
        </row>
        <row r="538">
          <cell r="C538" t="str">
            <v>732 344</v>
          </cell>
          <cell r="D538">
            <v>1942</v>
          </cell>
          <cell r="E538">
            <v>155</v>
          </cell>
          <cell r="F538">
            <v>49</v>
          </cell>
          <cell r="G538">
            <v>7.5</v>
          </cell>
          <cell r="J538" t="str">
            <v>Antena</v>
          </cell>
          <cell r="K538" t="str">
            <v>Prisma</v>
          </cell>
          <cell r="M538">
            <v>1</v>
          </cell>
          <cell r="O538">
            <v>0.31</v>
          </cell>
          <cell r="P538">
            <v>7.5</v>
          </cell>
        </row>
        <row r="539">
          <cell r="C539" t="str">
            <v>732 433</v>
          </cell>
          <cell r="D539">
            <v>2574</v>
          </cell>
          <cell r="E539">
            <v>258</v>
          </cell>
          <cell r="F539">
            <v>103</v>
          </cell>
          <cell r="G539">
            <v>12</v>
          </cell>
          <cell r="J539" t="str">
            <v>Antena</v>
          </cell>
          <cell r="K539" t="str">
            <v>Prisma</v>
          </cell>
          <cell r="M539">
            <v>1</v>
          </cell>
          <cell r="O539">
            <v>0.67</v>
          </cell>
          <cell r="P539">
            <v>12</v>
          </cell>
        </row>
        <row r="540">
          <cell r="C540" t="str">
            <v>732 447</v>
          </cell>
          <cell r="D540">
            <v>654</v>
          </cell>
          <cell r="E540">
            <v>258</v>
          </cell>
          <cell r="F540">
            <v>103</v>
          </cell>
          <cell r="G540">
            <v>3</v>
          </cell>
          <cell r="J540" t="str">
            <v>Antena</v>
          </cell>
          <cell r="K540" t="str">
            <v>Prisma</v>
          </cell>
          <cell r="M540">
            <v>1</v>
          </cell>
          <cell r="O540">
            <v>0.17</v>
          </cell>
          <cell r="P540">
            <v>3</v>
          </cell>
        </row>
        <row r="541">
          <cell r="C541" t="str">
            <v>732 448</v>
          </cell>
          <cell r="D541">
            <v>1294</v>
          </cell>
          <cell r="E541">
            <v>258</v>
          </cell>
          <cell r="F541">
            <v>103</v>
          </cell>
          <cell r="G541">
            <v>6</v>
          </cell>
          <cell r="J541" t="str">
            <v>Antena</v>
          </cell>
          <cell r="K541" t="str">
            <v>Prisma</v>
          </cell>
          <cell r="M541">
            <v>1</v>
          </cell>
          <cell r="O541">
            <v>0.34</v>
          </cell>
          <cell r="P541">
            <v>6</v>
          </cell>
        </row>
        <row r="542">
          <cell r="C542" t="str">
            <v>732 480</v>
          </cell>
          <cell r="D542">
            <v>1294</v>
          </cell>
          <cell r="E542">
            <v>258</v>
          </cell>
          <cell r="F542">
            <v>103</v>
          </cell>
          <cell r="G542">
            <v>6</v>
          </cell>
          <cell r="J542" t="str">
            <v>Antena</v>
          </cell>
          <cell r="K542" t="str">
            <v>Prisma</v>
          </cell>
          <cell r="M542">
            <v>1</v>
          </cell>
          <cell r="O542">
            <v>0.34</v>
          </cell>
          <cell r="P542">
            <v>6</v>
          </cell>
        </row>
        <row r="543">
          <cell r="C543" t="str">
            <v>732 507</v>
          </cell>
          <cell r="D543">
            <v>1294</v>
          </cell>
          <cell r="E543">
            <v>258</v>
          </cell>
          <cell r="F543">
            <v>103</v>
          </cell>
          <cell r="G543">
            <v>6</v>
          </cell>
          <cell r="J543" t="str">
            <v>Antena</v>
          </cell>
          <cell r="K543" t="str">
            <v>Prisma</v>
          </cell>
          <cell r="M543">
            <v>1</v>
          </cell>
          <cell r="O543">
            <v>0.34</v>
          </cell>
          <cell r="P543">
            <v>6</v>
          </cell>
        </row>
        <row r="544">
          <cell r="C544" t="str">
            <v>732 689</v>
          </cell>
          <cell r="D544">
            <v>2574</v>
          </cell>
          <cell r="E544">
            <v>258</v>
          </cell>
          <cell r="F544">
            <v>103</v>
          </cell>
          <cell r="G544">
            <v>12</v>
          </cell>
          <cell r="J544" t="str">
            <v>Antena</v>
          </cell>
          <cell r="K544" t="str">
            <v>Prisma</v>
          </cell>
          <cell r="M544">
            <v>1</v>
          </cell>
          <cell r="O544">
            <v>0.67</v>
          </cell>
          <cell r="P544">
            <v>12</v>
          </cell>
        </row>
        <row r="545">
          <cell r="C545" t="str">
            <v>732 690</v>
          </cell>
          <cell r="D545">
            <v>1934</v>
          </cell>
          <cell r="E545">
            <v>258</v>
          </cell>
          <cell r="F545">
            <v>103</v>
          </cell>
          <cell r="G545">
            <v>9</v>
          </cell>
          <cell r="J545" t="str">
            <v>Antena</v>
          </cell>
          <cell r="K545" t="str">
            <v>Prisma</v>
          </cell>
          <cell r="M545">
            <v>1</v>
          </cell>
          <cell r="O545">
            <v>0.5</v>
          </cell>
          <cell r="P545">
            <v>9</v>
          </cell>
        </row>
        <row r="546">
          <cell r="C546" t="str">
            <v>732 691</v>
          </cell>
          <cell r="D546">
            <v>1294</v>
          </cell>
          <cell r="E546">
            <v>258</v>
          </cell>
          <cell r="F546">
            <v>103</v>
          </cell>
          <cell r="G546">
            <v>6</v>
          </cell>
          <cell r="J546" t="str">
            <v>Antena</v>
          </cell>
          <cell r="K546" t="str">
            <v>Prisma</v>
          </cell>
          <cell r="M546">
            <v>1</v>
          </cell>
          <cell r="O546">
            <v>0.34</v>
          </cell>
          <cell r="P546">
            <v>6</v>
          </cell>
        </row>
        <row r="547">
          <cell r="C547" t="str">
            <v>732 692</v>
          </cell>
          <cell r="D547">
            <v>1294</v>
          </cell>
          <cell r="E547">
            <v>258</v>
          </cell>
          <cell r="F547">
            <v>103</v>
          </cell>
          <cell r="G547">
            <v>6</v>
          </cell>
          <cell r="J547" t="str">
            <v>Antena</v>
          </cell>
          <cell r="K547" t="str">
            <v>Prisma</v>
          </cell>
          <cell r="M547">
            <v>1</v>
          </cell>
          <cell r="O547">
            <v>0.34</v>
          </cell>
          <cell r="P547">
            <v>6</v>
          </cell>
        </row>
        <row r="548">
          <cell r="C548" t="str">
            <v>732 967</v>
          </cell>
          <cell r="D548">
            <v>1934</v>
          </cell>
          <cell r="E548">
            <v>258</v>
          </cell>
          <cell r="F548">
            <v>103</v>
          </cell>
          <cell r="G548">
            <v>9</v>
          </cell>
          <cell r="J548" t="str">
            <v>Antena</v>
          </cell>
          <cell r="K548" t="str">
            <v>Prisma</v>
          </cell>
          <cell r="M548">
            <v>1</v>
          </cell>
          <cell r="O548">
            <v>0.5</v>
          </cell>
          <cell r="P548">
            <v>9</v>
          </cell>
        </row>
        <row r="549">
          <cell r="C549" t="str">
            <v>734 304</v>
          </cell>
          <cell r="D549">
            <v>182</v>
          </cell>
          <cell r="E549">
            <v>155</v>
          </cell>
          <cell r="F549">
            <v>36</v>
          </cell>
          <cell r="G549">
            <v>1.3</v>
          </cell>
          <cell r="J549" t="str">
            <v>Antena</v>
          </cell>
          <cell r="K549" t="str">
            <v>Prisma</v>
          </cell>
          <cell r="M549">
            <v>1</v>
          </cell>
          <cell r="O549">
            <v>0.03</v>
          </cell>
          <cell r="P549">
            <v>1.3</v>
          </cell>
        </row>
        <row r="550">
          <cell r="C550" t="str">
            <v>734 306</v>
          </cell>
          <cell r="D550">
            <v>342</v>
          </cell>
          <cell r="E550">
            <v>155</v>
          </cell>
          <cell r="F550">
            <v>36</v>
          </cell>
          <cell r="G550">
            <v>1.7</v>
          </cell>
          <cell r="J550" t="str">
            <v>Antena</v>
          </cell>
          <cell r="K550" t="str">
            <v>Prisma</v>
          </cell>
          <cell r="M550">
            <v>1</v>
          </cell>
          <cell r="O550">
            <v>6.0000000000000005E-2</v>
          </cell>
          <cell r="P550">
            <v>1.7</v>
          </cell>
        </row>
        <row r="551">
          <cell r="C551" t="str">
            <v>734 308</v>
          </cell>
          <cell r="D551">
            <v>502</v>
          </cell>
          <cell r="E551">
            <v>155</v>
          </cell>
          <cell r="F551">
            <v>36</v>
          </cell>
          <cell r="G551">
            <v>2.2000000000000002</v>
          </cell>
          <cell r="J551" t="str">
            <v>Antena</v>
          </cell>
          <cell r="K551" t="str">
            <v>Prisma</v>
          </cell>
          <cell r="M551">
            <v>1</v>
          </cell>
          <cell r="O551">
            <v>0.08</v>
          </cell>
          <cell r="P551">
            <v>2.2000000000000002</v>
          </cell>
        </row>
        <row r="552">
          <cell r="C552" t="str">
            <v>734 310</v>
          </cell>
          <cell r="D552">
            <v>662</v>
          </cell>
          <cell r="E552">
            <v>155</v>
          </cell>
          <cell r="F552">
            <v>36</v>
          </cell>
          <cell r="G552">
            <v>2.7</v>
          </cell>
          <cell r="J552" t="str">
            <v>Antena</v>
          </cell>
          <cell r="K552" t="str">
            <v>Prisma</v>
          </cell>
          <cell r="M552">
            <v>1</v>
          </cell>
          <cell r="O552">
            <v>0.11</v>
          </cell>
          <cell r="P552">
            <v>2.7</v>
          </cell>
        </row>
        <row r="553">
          <cell r="C553" t="str">
            <v>734 312</v>
          </cell>
          <cell r="D553">
            <v>982</v>
          </cell>
          <cell r="E553">
            <v>155</v>
          </cell>
          <cell r="F553">
            <v>36</v>
          </cell>
          <cell r="G553">
            <v>3.7</v>
          </cell>
          <cell r="J553" t="str">
            <v>Antena</v>
          </cell>
          <cell r="K553" t="str">
            <v>Prisma</v>
          </cell>
          <cell r="M553">
            <v>1</v>
          </cell>
          <cell r="O553">
            <v>0.16</v>
          </cell>
          <cell r="P553">
            <v>3.7</v>
          </cell>
        </row>
        <row r="554">
          <cell r="C554" t="str">
            <v>734 314</v>
          </cell>
          <cell r="D554">
            <v>1302</v>
          </cell>
          <cell r="E554">
            <v>155</v>
          </cell>
          <cell r="F554">
            <v>36</v>
          </cell>
          <cell r="G554">
            <v>4.5999999999999996</v>
          </cell>
          <cell r="J554" t="str">
            <v>Antena</v>
          </cell>
          <cell r="K554" t="str">
            <v>Prisma</v>
          </cell>
          <cell r="M554">
            <v>1</v>
          </cell>
          <cell r="O554">
            <v>0.21000000000000002</v>
          </cell>
          <cell r="P554">
            <v>4.5999999999999996</v>
          </cell>
        </row>
        <row r="555">
          <cell r="C555" t="str">
            <v>734 316</v>
          </cell>
          <cell r="D555">
            <v>1942</v>
          </cell>
          <cell r="E555">
            <v>155</v>
          </cell>
          <cell r="F555">
            <v>36</v>
          </cell>
          <cell r="G555">
            <v>6.9</v>
          </cell>
          <cell r="J555" t="str">
            <v>Antena</v>
          </cell>
          <cell r="K555" t="str">
            <v>Prisma</v>
          </cell>
          <cell r="M555">
            <v>1</v>
          </cell>
          <cell r="O555">
            <v>0.31</v>
          </cell>
          <cell r="P555">
            <v>6.9</v>
          </cell>
        </row>
        <row r="556">
          <cell r="C556" t="str">
            <v>734 318</v>
          </cell>
          <cell r="D556">
            <v>182</v>
          </cell>
          <cell r="E556">
            <v>155</v>
          </cell>
          <cell r="F556">
            <v>49</v>
          </cell>
          <cell r="G556">
            <v>1.4</v>
          </cell>
          <cell r="J556" t="str">
            <v>Antena</v>
          </cell>
          <cell r="K556" t="str">
            <v>Prisma</v>
          </cell>
          <cell r="M556">
            <v>1</v>
          </cell>
          <cell r="O556">
            <v>0.03</v>
          </cell>
          <cell r="P556">
            <v>1.4</v>
          </cell>
        </row>
        <row r="557">
          <cell r="C557" t="str">
            <v>734 320</v>
          </cell>
          <cell r="D557">
            <v>342</v>
          </cell>
          <cell r="E557">
            <v>155</v>
          </cell>
          <cell r="F557">
            <v>49</v>
          </cell>
          <cell r="G557">
            <v>1.9</v>
          </cell>
          <cell r="J557" t="str">
            <v>Antena</v>
          </cell>
          <cell r="K557" t="str">
            <v>Prisma</v>
          </cell>
          <cell r="M557">
            <v>1</v>
          </cell>
          <cell r="O557">
            <v>6.0000000000000005E-2</v>
          </cell>
          <cell r="P557">
            <v>1.9</v>
          </cell>
        </row>
        <row r="558">
          <cell r="C558" t="str">
            <v>734 322</v>
          </cell>
          <cell r="D558">
            <v>502</v>
          </cell>
          <cell r="E558">
            <v>155</v>
          </cell>
          <cell r="F558">
            <v>49</v>
          </cell>
          <cell r="G558">
            <v>2.2999999999999998</v>
          </cell>
          <cell r="J558" t="str">
            <v>Antena</v>
          </cell>
          <cell r="K558" t="str">
            <v>Prisma</v>
          </cell>
          <cell r="M558">
            <v>1</v>
          </cell>
          <cell r="O558">
            <v>0.08</v>
          </cell>
          <cell r="P558">
            <v>2.2999999999999998</v>
          </cell>
        </row>
        <row r="559">
          <cell r="C559" t="str">
            <v>734 324</v>
          </cell>
          <cell r="D559">
            <v>662</v>
          </cell>
          <cell r="E559">
            <v>155</v>
          </cell>
          <cell r="F559">
            <v>49</v>
          </cell>
          <cell r="G559">
            <v>2.7</v>
          </cell>
          <cell r="J559" t="str">
            <v>Antena</v>
          </cell>
          <cell r="K559" t="str">
            <v>Prisma</v>
          </cell>
          <cell r="M559">
            <v>1</v>
          </cell>
          <cell r="O559">
            <v>0.11</v>
          </cell>
          <cell r="P559">
            <v>2.7</v>
          </cell>
        </row>
        <row r="560">
          <cell r="C560" t="str">
            <v>734 326</v>
          </cell>
          <cell r="D560">
            <v>982</v>
          </cell>
          <cell r="E560">
            <v>155</v>
          </cell>
          <cell r="F560">
            <v>49</v>
          </cell>
          <cell r="G560">
            <v>3.9</v>
          </cell>
          <cell r="J560" t="str">
            <v>Antena</v>
          </cell>
          <cell r="K560" t="str">
            <v>Prisma</v>
          </cell>
          <cell r="M560">
            <v>1</v>
          </cell>
          <cell r="O560">
            <v>0.16</v>
          </cell>
          <cell r="P560">
            <v>3.9</v>
          </cell>
        </row>
        <row r="561">
          <cell r="C561" t="str">
            <v>734 328</v>
          </cell>
          <cell r="D561">
            <v>1302</v>
          </cell>
          <cell r="E561">
            <v>155</v>
          </cell>
          <cell r="F561">
            <v>49</v>
          </cell>
          <cell r="G561">
            <v>4.5999999999999996</v>
          </cell>
          <cell r="J561" t="str">
            <v>Antena</v>
          </cell>
          <cell r="K561" t="str">
            <v>Prisma</v>
          </cell>
          <cell r="M561">
            <v>1</v>
          </cell>
          <cell r="O561">
            <v>0.21000000000000002</v>
          </cell>
          <cell r="P561">
            <v>4.5999999999999996</v>
          </cell>
        </row>
        <row r="562">
          <cell r="C562" t="str">
            <v>734 330</v>
          </cell>
          <cell r="D562">
            <v>1942</v>
          </cell>
          <cell r="E562">
            <v>155</v>
          </cell>
          <cell r="F562">
            <v>49</v>
          </cell>
          <cell r="G562">
            <v>6.9</v>
          </cell>
          <cell r="J562" t="str">
            <v>Antena</v>
          </cell>
          <cell r="K562" t="str">
            <v>Prisma</v>
          </cell>
          <cell r="M562">
            <v>1</v>
          </cell>
          <cell r="O562">
            <v>0.31</v>
          </cell>
          <cell r="P562">
            <v>6.9</v>
          </cell>
        </row>
        <row r="563">
          <cell r="C563" t="str">
            <v>734 334</v>
          </cell>
          <cell r="D563">
            <v>342</v>
          </cell>
          <cell r="E563">
            <v>155</v>
          </cell>
          <cell r="F563">
            <v>49</v>
          </cell>
          <cell r="G563">
            <v>1.9</v>
          </cell>
          <cell r="J563" t="str">
            <v>Antena</v>
          </cell>
          <cell r="K563" t="str">
            <v>Prisma</v>
          </cell>
          <cell r="M563">
            <v>1</v>
          </cell>
          <cell r="O563">
            <v>6.0000000000000005E-2</v>
          </cell>
          <cell r="P563">
            <v>1.9</v>
          </cell>
        </row>
        <row r="564">
          <cell r="C564" t="str">
            <v>734 338</v>
          </cell>
          <cell r="D564">
            <v>662</v>
          </cell>
          <cell r="E564">
            <v>155</v>
          </cell>
          <cell r="F564">
            <v>49</v>
          </cell>
          <cell r="G564">
            <v>2.9</v>
          </cell>
          <cell r="J564" t="str">
            <v>Antena</v>
          </cell>
          <cell r="K564" t="str">
            <v>Prisma</v>
          </cell>
          <cell r="M564">
            <v>1</v>
          </cell>
          <cell r="O564">
            <v>0.11</v>
          </cell>
          <cell r="P564">
            <v>2.9</v>
          </cell>
        </row>
        <row r="565">
          <cell r="C565" t="str">
            <v>734 342</v>
          </cell>
          <cell r="D565">
            <v>1302</v>
          </cell>
          <cell r="E565">
            <v>155</v>
          </cell>
          <cell r="F565">
            <v>49</v>
          </cell>
          <cell r="G565">
            <v>4.9000000000000004</v>
          </cell>
          <cell r="J565" t="str">
            <v>Antena</v>
          </cell>
          <cell r="K565" t="str">
            <v>Prisma</v>
          </cell>
          <cell r="M565">
            <v>1</v>
          </cell>
          <cell r="O565">
            <v>0.21000000000000002</v>
          </cell>
          <cell r="P565">
            <v>4.9000000000000004</v>
          </cell>
        </row>
        <row r="566">
          <cell r="C566" t="str">
            <v>734 688</v>
          </cell>
          <cell r="D566">
            <v>2574</v>
          </cell>
          <cell r="E566">
            <v>258</v>
          </cell>
          <cell r="F566">
            <v>103</v>
          </cell>
          <cell r="G566">
            <v>12</v>
          </cell>
          <cell r="J566" t="str">
            <v>Antena</v>
          </cell>
          <cell r="K566" t="str">
            <v>Prisma</v>
          </cell>
          <cell r="M566">
            <v>1</v>
          </cell>
          <cell r="O566">
            <v>0.67</v>
          </cell>
          <cell r="P566">
            <v>12</v>
          </cell>
        </row>
        <row r="567">
          <cell r="C567" t="str">
            <v>735 141</v>
          </cell>
          <cell r="D567">
            <v>982</v>
          </cell>
          <cell r="E567">
            <v>155</v>
          </cell>
          <cell r="F567">
            <v>62</v>
          </cell>
          <cell r="G567">
            <v>3.7</v>
          </cell>
          <cell r="J567" t="str">
            <v>Antena</v>
          </cell>
          <cell r="K567" t="str">
            <v>Prisma</v>
          </cell>
          <cell r="M567">
            <v>1</v>
          </cell>
          <cell r="O567">
            <v>0.16</v>
          </cell>
          <cell r="P567">
            <v>3.7</v>
          </cell>
        </row>
        <row r="568">
          <cell r="C568" t="str">
            <v>735 147</v>
          </cell>
          <cell r="D568">
            <v>1302</v>
          </cell>
          <cell r="E568">
            <v>155</v>
          </cell>
          <cell r="F568">
            <v>36</v>
          </cell>
          <cell r="G568">
            <v>4.5999999999999996</v>
          </cell>
          <cell r="J568" t="str">
            <v>Antena</v>
          </cell>
          <cell r="K568" t="str">
            <v>Prisma</v>
          </cell>
          <cell r="M568">
            <v>1</v>
          </cell>
          <cell r="O568">
            <v>0.21000000000000002</v>
          </cell>
          <cell r="P568">
            <v>4.5999999999999996</v>
          </cell>
        </row>
        <row r="569">
          <cell r="C569" t="str">
            <v>735 727</v>
          </cell>
          <cell r="D569">
            <v>492</v>
          </cell>
          <cell r="E569">
            <v>992</v>
          </cell>
          <cell r="F569">
            <v>190</v>
          </cell>
          <cell r="G569">
            <v>10</v>
          </cell>
          <cell r="J569" t="str">
            <v>Antena</v>
          </cell>
          <cell r="K569" t="str">
            <v>Prisma</v>
          </cell>
          <cell r="M569">
            <v>1</v>
          </cell>
          <cell r="O569">
            <v>0.49</v>
          </cell>
          <cell r="P569">
            <v>10</v>
          </cell>
        </row>
        <row r="570">
          <cell r="C570" t="str">
            <v>735 810</v>
          </cell>
          <cell r="D570">
            <v>974</v>
          </cell>
          <cell r="E570">
            <v>258</v>
          </cell>
          <cell r="F570">
            <v>103</v>
          </cell>
          <cell r="G570">
            <v>4.5</v>
          </cell>
          <cell r="J570" t="str">
            <v>Antena</v>
          </cell>
          <cell r="K570" t="str">
            <v>Prisma</v>
          </cell>
          <cell r="M570">
            <v>1</v>
          </cell>
          <cell r="O570">
            <v>0.26</v>
          </cell>
          <cell r="P570">
            <v>4.5</v>
          </cell>
        </row>
        <row r="571">
          <cell r="C571" t="str">
            <v>735 811</v>
          </cell>
          <cell r="D571">
            <v>1934</v>
          </cell>
          <cell r="E571">
            <v>258</v>
          </cell>
          <cell r="F571">
            <v>103</v>
          </cell>
          <cell r="G571">
            <v>9</v>
          </cell>
          <cell r="J571" t="str">
            <v>Antena</v>
          </cell>
          <cell r="K571" t="str">
            <v>Prisma</v>
          </cell>
          <cell r="M571">
            <v>1</v>
          </cell>
          <cell r="O571">
            <v>0.5</v>
          </cell>
          <cell r="P571">
            <v>9</v>
          </cell>
        </row>
        <row r="572">
          <cell r="C572" t="str">
            <v>735 908</v>
          </cell>
          <cell r="D572">
            <v>1294</v>
          </cell>
          <cell r="E572">
            <v>258</v>
          </cell>
          <cell r="F572">
            <v>103</v>
          </cell>
          <cell r="G572">
            <v>6</v>
          </cell>
          <cell r="J572" t="str">
            <v>Antena</v>
          </cell>
          <cell r="K572" t="str">
            <v>Prisma</v>
          </cell>
          <cell r="M572">
            <v>1</v>
          </cell>
          <cell r="O572">
            <v>0.34</v>
          </cell>
          <cell r="P572">
            <v>6</v>
          </cell>
        </row>
        <row r="573">
          <cell r="C573" t="str">
            <v>736 016</v>
          </cell>
          <cell r="D573">
            <v>982</v>
          </cell>
          <cell r="E573">
            <v>155</v>
          </cell>
          <cell r="F573">
            <v>62</v>
          </cell>
          <cell r="G573">
            <v>3.7</v>
          </cell>
          <cell r="J573" t="str">
            <v>Antena</v>
          </cell>
          <cell r="K573" t="str">
            <v>Prisma</v>
          </cell>
          <cell r="M573">
            <v>1</v>
          </cell>
          <cell r="O573">
            <v>0.16</v>
          </cell>
          <cell r="P573">
            <v>3.7</v>
          </cell>
        </row>
        <row r="574">
          <cell r="C574" t="str">
            <v>736 018</v>
          </cell>
          <cell r="D574">
            <v>1302</v>
          </cell>
          <cell r="E574">
            <v>155</v>
          </cell>
          <cell r="F574">
            <v>36</v>
          </cell>
          <cell r="G574">
            <v>4.5999999999999996</v>
          </cell>
          <cell r="J574" t="str">
            <v>Antena</v>
          </cell>
          <cell r="K574" t="str">
            <v>Prisma</v>
          </cell>
          <cell r="M574">
            <v>1</v>
          </cell>
          <cell r="O574">
            <v>0.21000000000000002</v>
          </cell>
          <cell r="P574">
            <v>4.5999999999999996</v>
          </cell>
        </row>
        <row r="575">
          <cell r="C575" t="str">
            <v>736 077</v>
          </cell>
          <cell r="D575">
            <v>1294</v>
          </cell>
          <cell r="E575">
            <v>258</v>
          </cell>
          <cell r="F575">
            <v>103</v>
          </cell>
          <cell r="G575">
            <v>6</v>
          </cell>
          <cell r="J575" t="str">
            <v>Antena</v>
          </cell>
          <cell r="K575" t="str">
            <v>Prisma</v>
          </cell>
          <cell r="M575">
            <v>1</v>
          </cell>
          <cell r="O575">
            <v>0.34</v>
          </cell>
          <cell r="P575">
            <v>6</v>
          </cell>
        </row>
        <row r="576">
          <cell r="C576" t="str">
            <v>736 078</v>
          </cell>
          <cell r="D576">
            <v>1294</v>
          </cell>
          <cell r="E576">
            <v>258</v>
          </cell>
          <cell r="F576">
            <v>103</v>
          </cell>
          <cell r="G576">
            <v>6</v>
          </cell>
          <cell r="J576" t="str">
            <v>Antena</v>
          </cell>
          <cell r="K576" t="str">
            <v>Prisma</v>
          </cell>
          <cell r="M576">
            <v>1</v>
          </cell>
          <cell r="O576">
            <v>0.34</v>
          </cell>
          <cell r="P576">
            <v>6</v>
          </cell>
        </row>
        <row r="577">
          <cell r="C577" t="str">
            <v>736 347</v>
          </cell>
          <cell r="D577">
            <v>3033</v>
          </cell>
          <cell r="E577">
            <v>51</v>
          </cell>
          <cell r="F577">
            <v>51</v>
          </cell>
          <cell r="G577">
            <v>8</v>
          </cell>
          <cell r="J577" t="str">
            <v>Antena</v>
          </cell>
          <cell r="K577" t="str">
            <v>Cilindro</v>
          </cell>
          <cell r="M577">
            <v>1</v>
          </cell>
          <cell r="O577">
            <v>0.16</v>
          </cell>
          <cell r="P577">
            <v>8</v>
          </cell>
        </row>
        <row r="578">
          <cell r="C578" t="str">
            <v>736 348</v>
          </cell>
          <cell r="D578">
            <v>3022</v>
          </cell>
          <cell r="E578">
            <v>51</v>
          </cell>
          <cell r="F578">
            <v>51</v>
          </cell>
          <cell r="G578">
            <v>8</v>
          </cell>
          <cell r="J578" t="str">
            <v>Antena</v>
          </cell>
          <cell r="K578" t="str">
            <v>Cilindro</v>
          </cell>
          <cell r="M578">
            <v>1</v>
          </cell>
          <cell r="O578">
            <v>0.16</v>
          </cell>
          <cell r="P578">
            <v>8</v>
          </cell>
        </row>
        <row r="579">
          <cell r="C579" t="str">
            <v>736 349</v>
          </cell>
          <cell r="D579">
            <v>2954</v>
          </cell>
          <cell r="E579">
            <v>51</v>
          </cell>
          <cell r="F579">
            <v>51</v>
          </cell>
          <cell r="G579">
            <v>8</v>
          </cell>
          <cell r="J579" t="str">
            <v>Antena</v>
          </cell>
          <cell r="K579" t="str">
            <v>Cilindro</v>
          </cell>
          <cell r="M579">
            <v>1</v>
          </cell>
          <cell r="O579">
            <v>0.16</v>
          </cell>
          <cell r="P579">
            <v>8</v>
          </cell>
        </row>
        <row r="580">
          <cell r="C580" t="str">
            <v>736 350</v>
          </cell>
          <cell r="D580">
            <v>1543</v>
          </cell>
          <cell r="E580">
            <v>51</v>
          </cell>
          <cell r="F580">
            <v>51</v>
          </cell>
          <cell r="G580">
            <v>5.5</v>
          </cell>
          <cell r="J580" t="str">
            <v>Antena</v>
          </cell>
          <cell r="K580" t="str">
            <v>Cilindro</v>
          </cell>
          <cell r="M580">
            <v>1</v>
          </cell>
          <cell r="O580">
            <v>0.08</v>
          </cell>
          <cell r="P580">
            <v>5.5</v>
          </cell>
        </row>
        <row r="581">
          <cell r="C581" t="str">
            <v>736 351</v>
          </cell>
          <cell r="D581">
            <v>1536</v>
          </cell>
          <cell r="E581">
            <v>51</v>
          </cell>
          <cell r="F581">
            <v>51</v>
          </cell>
          <cell r="G581">
            <v>5.5</v>
          </cell>
          <cell r="J581" t="str">
            <v>Antena</v>
          </cell>
          <cell r="K581" t="str">
            <v>Cilindro</v>
          </cell>
          <cell r="M581">
            <v>1</v>
          </cell>
          <cell r="O581">
            <v>0.08</v>
          </cell>
          <cell r="P581">
            <v>5.5</v>
          </cell>
        </row>
        <row r="582">
          <cell r="C582" t="str">
            <v>736 352</v>
          </cell>
          <cell r="D582">
            <v>3233</v>
          </cell>
          <cell r="E582">
            <v>51</v>
          </cell>
          <cell r="F582">
            <v>51</v>
          </cell>
          <cell r="G582">
            <v>8.5</v>
          </cell>
          <cell r="J582" t="str">
            <v>Antena</v>
          </cell>
          <cell r="K582" t="str">
            <v>Cilindro</v>
          </cell>
          <cell r="M582">
            <v>1</v>
          </cell>
          <cell r="O582">
            <v>0.17</v>
          </cell>
          <cell r="P582">
            <v>8.5</v>
          </cell>
        </row>
        <row r="583">
          <cell r="C583" t="str">
            <v>736 361</v>
          </cell>
          <cell r="D583">
            <v>121</v>
          </cell>
          <cell r="E583">
            <v>20</v>
          </cell>
          <cell r="F583">
            <v>20</v>
          </cell>
          <cell r="G583">
            <v>0.12</v>
          </cell>
          <cell r="J583" t="str">
            <v>Antena</v>
          </cell>
          <cell r="K583" t="str">
            <v>Cilindro</v>
          </cell>
          <cell r="M583">
            <v>1</v>
          </cell>
          <cell r="O583">
            <v>0.01</v>
          </cell>
          <cell r="P583">
            <v>0.2</v>
          </cell>
        </row>
        <row r="584">
          <cell r="C584" t="str">
            <v>736 419</v>
          </cell>
          <cell r="D584">
            <v>2582</v>
          </cell>
          <cell r="E584">
            <v>155</v>
          </cell>
          <cell r="F584">
            <v>49</v>
          </cell>
          <cell r="G584">
            <v>9</v>
          </cell>
          <cell r="J584" t="str">
            <v>Antena</v>
          </cell>
          <cell r="K584" t="str">
            <v>Prisma</v>
          </cell>
          <cell r="M584">
            <v>1</v>
          </cell>
          <cell r="O584">
            <v>0.4</v>
          </cell>
          <cell r="P584">
            <v>9</v>
          </cell>
        </row>
        <row r="585">
          <cell r="C585" t="str">
            <v>736 421</v>
          </cell>
          <cell r="D585">
            <v>1302</v>
          </cell>
          <cell r="E585">
            <v>155</v>
          </cell>
          <cell r="F585">
            <v>36</v>
          </cell>
          <cell r="G585">
            <v>4.5999999999999996</v>
          </cell>
          <cell r="J585" t="str">
            <v>Antena</v>
          </cell>
          <cell r="K585" t="str">
            <v>Prisma</v>
          </cell>
          <cell r="M585">
            <v>1</v>
          </cell>
          <cell r="O585">
            <v>0.21000000000000002</v>
          </cell>
          <cell r="P585">
            <v>4.5999999999999996</v>
          </cell>
        </row>
        <row r="586">
          <cell r="C586" t="str">
            <v>736 422</v>
          </cell>
          <cell r="D586">
            <v>1302</v>
          </cell>
          <cell r="E586">
            <v>155</v>
          </cell>
          <cell r="F586">
            <v>36</v>
          </cell>
          <cell r="G586">
            <v>4.5999999999999996</v>
          </cell>
          <cell r="J586" t="str">
            <v>Antena</v>
          </cell>
          <cell r="K586" t="str">
            <v>Prisma</v>
          </cell>
          <cell r="M586">
            <v>1</v>
          </cell>
          <cell r="O586">
            <v>0.21000000000000002</v>
          </cell>
          <cell r="P586">
            <v>4.5999999999999996</v>
          </cell>
        </row>
        <row r="587">
          <cell r="C587" t="str">
            <v>736 432</v>
          </cell>
          <cell r="D587">
            <v>1942</v>
          </cell>
          <cell r="E587">
            <v>155</v>
          </cell>
          <cell r="F587">
            <v>49</v>
          </cell>
          <cell r="G587">
            <v>4.5999999999999996</v>
          </cell>
          <cell r="J587" t="str">
            <v>Antena</v>
          </cell>
          <cell r="K587" t="str">
            <v>Prisma</v>
          </cell>
          <cell r="M587">
            <v>1</v>
          </cell>
          <cell r="O587">
            <v>0.31</v>
          </cell>
          <cell r="P587">
            <v>4.5999999999999996</v>
          </cell>
        </row>
        <row r="588">
          <cell r="C588" t="str">
            <v>736 434</v>
          </cell>
          <cell r="D588">
            <v>1942</v>
          </cell>
          <cell r="E588">
            <v>155</v>
          </cell>
          <cell r="F588">
            <v>49</v>
          </cell>
          <cell r="G588">
            <v>6.9</v>
          </cell>
          <cell r="J588" t="str">
            <v>Antena</v>
          </cell>
          <cell r="K588" t="str">
            <v>Prisma</v>
          </cell>
          <cell r="M588">
            <v>1</v>
          </cell>
          <cell r="O588">
            <v>0.31</v>
          </cell>
          <cell r="P588">
            <v>6.9</v>
          </cell>
        </row>
        <row r="589">
          <cell r="C589" t="str">
            <v>736 436</v>
          </cell>
          <cell r="D589">
            <v>1942</v>
          </cell>
          <cell r="E589">
            <v>155</v>
          </cell>
          <cell r="F589">
            <v>49</v>
          </cell>
          <cell r="G589">
            <v>6.9</v>
          </cell>
          <cell r="J589" t="str">
            <v>Antena</v>
          </cell>
          <cell r="K589" t="str">
            <v>Prisma</v>
          </cell>
          <cell r="M589">
            <v>1</v>
          </cell>
          <cell r="O589">
            <v>0.31</v>
          </cell>
          <cell r="P589">
            <v>6.9</v>
          </cell>
        </row>
        <row r="590">
          <cell r="C590" t="str">
            <v>736 618</v>
          </cell>
          <cell r="D590">
            <v>2574</v>
          </cell>
          <cell r="E590">
            <v>258</v>
          </cell>
          <cell r="F590">
            <v>103</v>
          </cell>
          <cell r="G590">
            <v>12</v>
          </cell>
          <cell r="J590" t="str">
            <v>Antena</v>
          </cell>
          <cell r="K590" t="str">
            <v>Prisma</v>
          </cell>
          <cell r="M590">
            <v>1</v>
          </cell>
          <cell r="O590">
            <v>0.67</v>
          </cell>
          <cell r="P590">
            <v>12</v>
          </cell>
        </row>
        <row r="591">
          <cell r="C591" t="str">
            <v>736 622</v>
          </cell>
          <cell r="D591">
            <v>262</v>
          </cell>
          <cell r="E591">
            <v>155</v>
          </cell>
          <cell r="F591">
            <v>49</v>
          </cell>
          <cell r="G591">
            <v>1.5</v>
          </cell>
          <cell r="J591" t="str">
            <v>Antena</v>
          </cell>
          <cell r="K591" t="str">
            <v>Prisma</v>
          </cell>
          <cell r="M591">
            <v>1</v>
          </cell>
          <cell r="O591">
            <v>0.05</v>
          </cell>
          <cell r="P591">
            <v>1.5</v>
          </cell>
        </row>
        <row r="592">
          <cell r="C592" t="str">
            <v>736 623</v>
          </cell>
          <cell r="D592">
            <v>982</v>
          </cell>
          <cell r="E592">
            <v>155</v>
          </cell>
          <cell r="F592">
            <v>49</v>
          </cell>
          <cell r="G592">
            <v>3.8</v>
          </cell>
          <cell r="J592" t="str">
            <v>Antena</v>
          </cell>
          <cell r="K592" t="str">
            <v>Prisma</v>
          </cell>
          <cell r="M592">
            <v>1</v>
          </cell>
          <cell r="O592">
            <v>0.16</v>
          </cell>
          <cell r="P592">
            <v>3.8</v>
          </cell>
        </row>
        <row r="593">
          <cell r="C593" t="str">
            <v>736 624</v>
          </cell>
          <cell r="D593">
            <v>205</v>
          </cell>
          <cell r="E593">
            <v>155</v>
          </cell>
          <cell r="F593">
            <v>32</v>
          </cell>
          <cell r="G593">
            <v>0.5</v>
          </cell>
          <cell r="J593" t="str">
            <v>Antena</v>
          </cell>
          <cell r="K593" t="str">
            <v>Prisma</v>
          </cell>
          <cell r="M593">
            <v>1</v>
          </cell>
          <cell r="O593">
            <v>0.04</v>
          </cell>
          <cell r="P593">
            <v>0.5</v>
          </cell>
        </row>
        <row r="594">
          <cell r="C594" t="str">
            <v>736 668</v>
          </cell>
          <cell r="D594">
            <v>982</v>
          </cell>
          <cell r="E594">
            <v>155</v>
          </cell>
          <cell r="F594">
            <v>49</v>
          </cell>
          <cell r="G594">
            <v>3.8</v>
          </cell>
          <cell r="J594" t="str">
            <v>Antena</v>
          </cell>
          <cell r="K594" t="str">
            <v>Prisma</v>
          </cell>
          <cell r="M594">
            <v>1</v>
          </cell>
          <cell r="O594">
            <v>0.16</v>
          </cell>
          <cell r="P594">
            <v>3.8</v>
          </cell>
        </row>
        <row r="595">
          <cell r="C595" t="str">
            <v>736 808</v>
          </cell>
          <cell r="D595">
            <v>1934</v>
          </cell>
          <cell r="E595">
            <v>258</v>
          </cell>
          <cell r="F595">
            <v>103</v>
          </cell>
          <cell r="G595">
            <v>9</v>
          </cell>
          <cell r="J595" t="str">
            <v>Antena</v>
          </cell>
          <cell r="K595" t="str">
            <v>Prisma</v>
          </cell>
          <cell r="M595">
            <v>1</v>
          </cell>
          <cell r="O595">
            <v>0.5</v>
          </cell>
          <cell r="P595">
            <v>9</v>
          </cell>
        </row>
        <row r="596">
          <cell r="C596" t="str">
            <v>736 854</v>
          </cell>
          <cell r="D596">
            <v>262</v>
          </cell>
          <cell r="E596">
            <v>155</v>
          </cell>
          <cell r="F596">
            <v>49</v>
          </cell>
          <cell r="G596">
            <v>1.5</v>
          </cell>
          <cell r="J596" t="str">
            <v>Antena</v>
          </cell>
          <cell r="K596" t="str">
            <v>Prisma</v>
          </cell>
          <cell r="M596">
            <v>1</v>
          </cell>
          <cell r="O596">
            <v>0.05</v>
          </cell>
          <cell r="P596">
            <v>1.5</v>
          </cell>
        </row>
        <row r="597">
          <cell r="C597" t="str">
            <v>736 855</v>
          </cell>
          <cell r="D597">
            <v>502</v>
          </cell>
          <cell r="E597">
            <v>155</v>
          </cell>
          <cell r="F597">
            <v>49</v>
          </cell>
          <cell r="G597">
            <v>2.2999999999999998</v>
          </cell>
          <cell r="J597" t="str">
            <v>Antena</v>
          </cell>
          <cell r="K597" t="str">
            <v>Prisma</v>
          </cell>
          <cell r="M597">
            <v>1</v>
          </cell>
          <cell r="O597">
            <v>0.08</v>
          </cell>
          <cell r="P597">
            <v>2.2999999999999998</v>
          </cell>
        </row>
        <row r="598">
          <cell r="C598" t="str">
            <v>736 858</v>
          </cell>
          <cell r="D598">
            <v>1222</v>
          </cell>
          <cell r="E598">
            <v>155</v>
          </cell>
          <cell r="F598">
            <v>49</v>
          </cell>
          <cell r="G598">
            <v>4.5999999999999996</v>
          </cell>
          <cell r="J598" t="str">
            <v>Antena</v>
          </cell>
          <cell r="K598" t="str">
            <v>Prisma</v>
          </cell>
          <cell r="M598">
            <v>1</v>
          </cell>
          <cell r="O598">
            <v>0.19</v>
          </cell>
          <cell r="P598">
            <v>4.5999999999999996</v>
          </cell>
        </row>
        <row r="599">
          <cell r="C599" t="str">
            <v>736 859</v>
          </cell>
          <cell r="D599">
            <v>1222</v>
          </cell>
          <cell r="E599">
            <v>155</v>
          </cell>
          <cell r="F599">
            <v>49</v>
          </cell>
          <cell r="G599">
            <v>4.5999999999999996</v>
          </cell>
          <cell r="J599" t="str">
            <v>Antena</v>
          </cell>
          <cell r="K599" t="str">
            <v>Prisma</v>
          </cell>
          <cell r="M599">
            <v>1</v>
          </cell>
          <cell r="O599">
            <v>0.19</v>
          </cell>
          <cell r="P599">
            <v>4.5999999999999996</v>
          </cell>
        </row>
        <row r="600">
          <cell r="C600" t="str">
            <v>736 863</v>
          </cell>
          <cell r="D600">
            <v>1942</v>
          </cell>
          <cell r="E600">
            <v>155</v>
          </cell>
          <cell r="F600">
            <v>49</v>
          </cell>
          <cell r="G600">
            <v>6.8</v>
          </cell>
          <cell r="J600" t="str">
            <v>Antena</v>
          </cell>
          <cell r="K600" t="str">
            <v>Prisma</v>
          </cell>
          <cell r="M600">
            <v>1</v>
          </cell>
          <cell r="O600">
            <v>0.31</v>
          </cell>
          <cell r="P600">
            <v>6.8</v>
          </cell>
        </row>
        <row r="601">
          <cell r="C601" t="str">
            <v>736 864</v>
          </cell>
          <cell r="D601">
            <v>1942</v>
          </cell>
          <cell r="E601">
            <v>155</v>
          </cell>
          <cell r="F601">
            <v>49</v>
          </cell>
          <cell r="G601">
            <v>6.8</v>
          </cell>
          <cell r="J601" t="str">
            <v>Antena</v>
          </cell>
          <cell r="K601" t="str">
            <v>Prisma</v>
          </cell>
          <cell r="M601">
            <v>1</v>
          </cell>
          <cell r="O601">
            <v>0.31</v>
          </cell>
          <cell r="P601">
            <v>6.8</v>
          </cell>
        </row>
        <row r="602">
          <cell r="C602" t="str">
            <v>736 866</v>
          </cell>
          <cell r="D602">
            <v>2422</v>
          </cell>
          <cell r="E602">
            <v>155</v>
          </cell>
          <cell r="F602">
            <v>49</v>
          </cell>
          <cell r="G602">
            <v>9</v>
          </cell>
          <cell r="J602" t="str">
            <v>Antena</v>
          </cell>
          <cell r="K602" t="str">
            <v>Prisma</v>
          </cell>
          <cell r="M602">
            <v>1</v>
          </cell>
          <cell r="O602">
            <v>0.38</v>
          </cell>
          <cell r="P602">
            <v>9</v>
          </cell>
        </row>
        <row r="603">
          <cell r="C603" t="str">
            <v>736 867</v>
          </cell>
          <cell r="D603">
            <v>2422</v>
          </cell>
          <cell r="E603">
            <v>155</v>
          </cell>
          <cell r="F603">
            <v>49</v>
          </cell>
          <cell r="G603">
            <v>9</v>
          </cell>
          <cell r="J603" t="str">
            <v>Antena</v>
          </cell>
          <cell r="K603" t="str">
            <v>Prisma</v>
          </cell>
          <cell r="M603">
            <v>1</v>
          </cell>
          <cell r="O603">
            <v>0.38</v>
          </cell>
          <cell r="P603">
            <v>9</v>
          </cell>
        </row>
        <row r="604">
          <cell r="C604" t="str">
            <v>736 870</v>
          </cell>
          <cell r="D604">
            <v>502</v>
          </cell>
          <cell r="E604">
            <v>155</v>
          </cell>
          <cell r="F604">
            <v>49</v>
          </cell>
          <cell r="G604">
            <v>2.2999999999999998</v>
          </cell>
          <cell r="J604" t="str">
            <v>Antena</v>
          </cell>
          <cell r="K604" t="str">
            <v>Prisma</v>
          </cell>
          <cell r="M604">
            <v>1</v>
          </cell>
          <cell r="O604">
            <v>0.08</v>
          </cell>
          <cell r="P604">
            <v>2.2999999999999998</v>
          </cell>
        </row>
        <row r="605">
          <cell r="C605" t="str">
            <v>736 871</v>
          </cell>
          <cell r="D605">
            <v>982</v>
          </cell>
          <cell r="E605">
            <v>155</v>
          </cell>
          <cell r="F605">
            <v>49</v>
          </cell>
          <cell r="G605">
            <v>3.8</v>
          </cell>
          <cell r="J605" t="str">
            <v>Antena</v>
          </cell>
          <cell r="K605" t="str">
            <v>Prisma</v>
          </cell>
          <cell r="M605">
            <v>1</v>
          </cell>
          <cell r="O605">
            <v>0.16</v>
          </cell>
          <cell r="P605">
            <v>3.8</v>
          </cell>
        </row>
        <row r="606">
          <cell r="C606" t="str">
            <v>736 873</v>
          </cell>
          <cell r="D606">
            <v>1222</v>
          </cell>
          <cell r="E606">
            <v>155</v>
          </cell>
          <cell r="F606">
            <v>49</v>
          </cell>
          <cell r="G606">
            <v>4.5999999999999996</v>
          </cell>
          <cell r="J606" t="str">
            <v>Antena</v>
          </cell>
          <cell r="K606" t="str">
            <v>Prisma</v>
          </cell>
          <cell r="M606">
            <v>1</v>
          </cell>
          <cell r="O606">
            <v>0.19</v>
          </cell>
          <cell r="P606">
            <v>4.5999999999999996</v>
          </cell>
        </row>
        <row r="607">
          <cell r="C607" t="str">
            <v>736 874</v>
          </cell>
          <cell r="D607">
            <v>1222</v>
          </cell>
          <cell r="E607">
            <v>155</v>
          </cell>
          <cell r="F607">
            <v>49</v>
          </cell>
          <cell r="G607">
            <v>4.5999999999999996</v>
          </cell>
          <cell r="J607" t="str">
            <v>Antena</v>
          </cell>
          <cell r="K607" t="str">
            <v>Prisma</v>
          </cell>
          <cell r="M607">
            <v>1</v>
          </cell>
          <cell r="O607">
            <v>0.19</v>
          </cell>
          <cell r="P607">
            <v>4.5999999999999996</v>
          </cell>
        </row>
        <row r="608">
          <cell r="C608" t="str">
            <v>736 878</v>
          </cell>
          <cell r="D608">
            <v>1942</v>
          </cell>
          <cell r="E608">
            <v>155</v>
          </cell>
          <cell r="F608">
            <v>49</v>
          </cell>
          <cell r="G608">
            <v>6.8</v>
          </cell>
          <cell r="J608" t="str">
            <v>Antena</v>
          </cell>
          <cell r="K608" t="str">
            <v>Prisma</v>
          </cell>
          <cell r="M608">
            <v>1</v>
          </cell>
          <cell r="O608">
            <v>0.31</v>
          </cell>
          <cell r="P608">
            <v>6.8</v>
          </cell>
        </row>
        <row r="609">
          <cell r="C609" t="str">
            <v>736 879</v>
          </cell>
          <cell r="D609">
            <v>1942</v>
          </cell>
          <cell r="E609">
            <v>155</v>
          </cell>
          <cell r="F609">
            <v>49</v>
          </cell>
          <cell r="G609">
            <v>6.8</v>
          </cell>
          <cell r="J609" t="str">
            <v>Antena</v>
          </cell>
          <cell r="K609" t="str">
            <v>Prisma</v>
          </cell>
          <cell r="M609">
            <v>1</v>
          </cell>
          <cell r="O609">
            <v>0.31</v>
          </cell>
          <cell r="P609">
            <v>6.8</v>
          </cell>
        </row>
        <row r="610">
          <cell r="C610" t="str">
            <v>736 881</v>
          </cell>
          <cell r="D610">
            <v>2422</v>
          </cell>
          <cell r="E610">
            <v>155</v>
          </cell>
          <cell r="F610">
            <v>49</v>
          </cell>
          <cell r="G610">
            <v>9</v>
          </cell>
          <cell r="J610" t="str">
            <v>Antena</v>
          </cell>
          <cell r="K610" t="str">
            <v>Prisma</v>
          </cell>
          <cell r="M610">
            <v>1</v>
          </cell>
          <cell r="O610">
            <v>0.38</v>
          </cell>
          <cell r="P610">
            <v>9</v>
          </cell>
        </row>
        <row r="611">
          <cell r="C611" t="str">
            <v>736 900</v>
          </cell>
          <cell r="D611">
            <v>982</v>
          </cell>
          <cell r="E611">
            <v>155</v>
          </cell>
          <cell r="F611">
            <v>49</v>
          </cell>
          <cell r="G611">
            <v>5</v>
          </cell>
          <cell r="J611" t="str">
            <v>Antena</v>
          </cell>
          <cell r="K611" t="str">
            <v>Prisma</v>
          </cell>
          <cell r="M611">
            <v>1</v>
          </cell>
          <cell r="O611">
            <v>0.16</v>
          </cell>
          <cell r="P611">
            <v>5</v>
          </cell>
        </row>
        <row r="612">
          <cell r="C612" t="str">
            <v>736 901</v>
          </cell>
          <cell r="D612">
            <v>982</v>
          </cell>
          <cell r="E612">
            <v>155</v>
          </cell>
          <cell r="F612">
            <v>49</v>
          </cell>
          <cell r="G612">
            <v>5</v>
          </cell>
          <cell r="J612" t="str">
            <v>Antena</v>
          </cell>
          <cell r="K612" t="str">
            <v>Prisma</v>
          </cell>
          <cell r="M612">
            <v>1</v>
          </cell>
          <cell r="O612">
            <v>0.16</v>
          </cell>
          <cell r="P612">
            <v>5</v>
          </cell>
        </row>
        <row r="613">
          <cell r="C613" t="str">
            <v>736 902</v>
          </cell>
          <cell r="D613">
            <v>1942</v>
          </cell>
          <cell r="E613">
            <v>155</v>
          </cell>
          <cell r="F613">
            <v>49</v>
          </cell>
          <cell r="G613">
            <v>7</v>
          </cell>
          <cell r="J613" t="str">
            <v>Antena</v>
          </cell>
          <cell r="K613" t="str">
            <v>Prisma</v>
          </cell>
          <cell r="M613">
            <v>1</v>
          </cell>
          <cell r="O613">
            <v>0.31</v>
          </cell>
          <cell r="P613">
            <v>7</v>
          </cell>
        </row>
        <row r="614">
          <cell r="C614" t="str">
            <v>736 904</v>
          </cell>
          <cell r="D614">
            <v>1942</v>
          </cell>
          <cell r="E614">
            <v>155</v>
          </cell>
          <cell r="F614">
            <v>49</v>
          </cell>
          <cell r="G614">
            <v>6.8</v>
          </cell>
          <cell r="J614" t="str">
            <v>Antena</v>
          </cell>
          <cell r="K614" t="str">
            <v>Prisma</v>
          </cell>
          <cell r="M614">
            <v>1</v>
          </cell>
          <cell r="O614">
            <v>0.31</v>
          </cell>
          <cell r="P614">
            <v>6.8</v>
          </cell>
        </row>
        <row r="615">
          <cell r="C615" t="str">
            <v>736 935</v>
          </cell>
          <cell r="D615">
            <v>159</v>
          </cell>
          <cell r="E615">
            <v>94</v>
          </cell>
          <cell r="F615">
            <v>23</v>
          </cell>
          <cell r="G615">
            <v>0.2</v>
          </cell>
          <cell r="J615" t="str">
            <v>Antena</v>
          </cell>
          <cell r="K615" t="str">
            <v>Prisma</v>
          </cell>
          <cell r="M615">
            <v>1</v>
          </cell>
          <cell r="O615">
            <v>0.02</v>
          </cell>
          <cell r="P615">
            <v>0.2</v>
          </cell>
        </row>
        <row r="616">
          <cell r="C616" t="str">
            <v>737 031</v>
          </cell>
          <cell r="D616">
            <v>201</v>
          </cell>
          <cell r="E616">
            <v>20</v>
          </cell>
          <cell r="F616">
            <v>20</v>
          </cell>
          <cell r="G616">
            <v>0.2</v>
          </cell>
          <cell r="J616" t="str">
            <v>Antena</v>
          </cell>
          <cell r="K616" t="str">
            <v>Cilindro</v>
          </cell>
          <cell r="M616">
            <v>1</v>
          </cell>
          <cell r="O616">
            <v>0.01</v>
          </cell>
          <cell r="P616">
            <v>0.2</v>
          </cell>
        </row>
        <row r="617">
          <cell r="C617" t="str">
            <v>737 190</v>
          </cell>
          <cell r="D617">
            <v>1560</v>
          </cell>
          <cell r="E617">
            <v>51</v>
          </cell>
          <cell r="F617">
            <v>51</v>
          </cell>
          <cell r="G617">
            <v>5.5</v>
          </cell>
          <cell r="J617" t="str">
            <v>Antena</v>
          </cell>
          <cell r="K617" t="str">
            <v>Cilindro</v>
          </cell>
          <cell r="M617">
            <v>1</v>
          </cell>
          <cell r="O617">
            <v>0.08</v>
          </cell>
          <cell r="P617">
            <v>5.5</v>
          </cell>
        </row>
        <row r="618">
          <cell r="C618" t="str">
            <v>737 377</v>
          </cell>
          <cell r="D618">
            <v>982</v>
          </cell>
          <cell r="E618">
            <v>155</v>
          </cell>
          <cell r="F618">
            <v>49</v>
          </cell>
          <cell r="G618">
            <v>5</v>
          </cell>
          <cell r="J618" t="str">
            <v>Antena</v>
          </cell>
          <cell r="K618" t="str">
            <v>Prisma</v>
          </cell>
          <cell r="M618">
            <v>1</v>
          </cell>
          <cell r="O618">
            <v>0.16</v>
          </cell>
          <cell r="P618">
            <v>5</v>
          </cell>
        </row>
        <row r="619">
          <cell r="C619" t="str">
            <v>737 378</v>
          </cell>
          <cell r="D619">
            <v>982</v>
          </cell>
          <cell r="E619">
            <v>155</v>
          </cell>
          <cell r="F619">
            <v>49</v>
          </cell>
          <cell r="G619">
            <v>5</v>
          </cell>
          <cell r="J619" t="str">
            <v>Antena</v>
          </cell>
          <cell r="K619" t="str">
            <v>Prisma</v>
          </cell>
          <cell r="M619">
            <v>1</v>
          </cell>
          <cell r="O619">
            <v>0.16</v>
          </cell>
          <cell r="P619">
            <v>5</v>
          </cell>
        </row>
        <row r="620">
          <cell r="C620" t="str">
            <v>737 379</v>
          </cell>
          <cell r="D620">
            <v>1942</v>
          </cell>
          <cell r="E620">
            <v>155</v>
          </cell>
          <cell r="F620">
            <v>49</v>
          </cell>
          <cell r="G620">
            <v>7</v>
          </cell>
          <cell r="J620" t="str">
            <v>Antena</v>
          </cell>
          <cell r="K620" t="str">
            <v>Prisma</v>
          </cell>
          <cell r="M620">
            <v>1</v>
          </cell>
          <cell r="O620">
            <v>0.31</v>
          </cell>
          <cell r="P620">
            <v>7</v>
          </cell>
        </row>
        <row r="621">
          <cell r="C621" t="str">
            <v>737 381</v>
          </cell>
          <cell r="D621">
            <v>1942</v>
          </cell>
          <cell r="E621">
            <v>155</v>
          </cell>
          <cell r="F621">
            <v>49</v>
          </cell>
          <cell r="G621">
            <v>7</v>
          </cell>
          <cell r="J621" t="str">
            <v>Antena</v>
          </cell>
          <cell r="K621" t="str">
            <v>Prisma</v>
          </cell>
          <cell r="M621">
            <v>1</v>
          </cell>
          <cell r="O621">
            <v>0.31</v>
          </cell>
          <cell r="P621">
            <v>7</v>
          </cell>
        </row>
        <row r="622">
          <cell r="C622" t="str">
            <v>737 383</v>
          </cell>
          <cell r="D622">
            <v>2422</v>
          </cell>
          <cell r="E622">
            <v>155</v>
          </cell>
          <cell r="F622">
            <v>49</v>
          </cell>
          <cell r="G622">
            <v>10</v>
          </cell>
          <cell r="J622" t="str">
            <v>Antena</v>
          </cell>
          <cell r="K622" t="str">
            <v>Prisma</v>
          </cell>
          <cell r="M622">
            <v>1</v>
          </cell>
          <cell r="O622">
            <v>0.38</v>
          </cell>
          <cell r="P622">
            <v>10</v>
          </cell>
        </row>
        <row r="623">
          <cell r="C623" t="str">
            <v>737 385</v>
          </cell>
          <cell r="D623">
            <v>1934</v>
          </cell>
          <cell r="E623">
            <v>258</v>
          </cell>
          <cell r="F623">
            <v>103</v>
          </cell>
          <cell r="G623">
            <v>9</v>
          </cell>
          <cell r="J623" t="str">
            <v>Antena</v>
          </cell>
          <cell r="K623" t="str">
            <v>Prisma</v>
          </cell>
          <cell r="M623">
            <v>1</v>
          </cell>
          <cell r="O623">
            <v>0.5</v>
          </cell>
          <cell r="P623">
            <v>9</v>
          </cell>
        </row>
        <row r="624">
          <cell r="C624" t="str">
            <v>737 402</v>
          </cell>
          <cell r="D624">
            <v>1494</v>
          </cell>
          <cell r="E624">
            <v>51</v>
          </cell>
          <cell r="F624">
            <v>51</v>
          </cell>
          <cell r="G624">
            <v>5.5</v>
          </cell>
          <cell r="J624" t="str">
            <v>Antena</v>
          </cell>
          <cell r="K624" t="str">
            <v>Cilindro</v>
          </cell>
          <cell r="M624">
            <v>1</v>
          </cell>
          <cell r="O624">
            <v>0.08</v>
          </cell>
          <cell r="P624">
            <v>5.5</v>
          </cell>
        </row>
        <row r="625">
          <cell r="C625" t="str">
            <v>737 547</v>
          </cell>
          <cell r="D625">
            <v>1934</v>
          </cell>
          <cell r="E625">
            <v>258</v>
          </cell>
          <cell r="F625">
            <v>103</v>
          </cell>
          <cell r="G625">
            <v>9</v>
          </cell>
          <cell r="J625" t="str">
            <v>Antena</v>
          </cell>
          <cell r="K625" t="str">
            <v>Prisma</v>
          </cell>
          <cell r="M625">
            <v>1</v>
          </cell>
          <cell r="O625">
            <v>0.5</v>
          </cell>
          <cell r="P625">
            <v>9</v>
          </cell>
        </row>
        <row r="626">
          <cell r="C626" t="str">
            <v>737 548</v>
          </cell>
          <cell r="D626">
            <v>2574</v>
          </cell>
          <cell r="E626">
            <v>258</v>
          </cell>
          <cell r="F626">
            <v>103</v>
          </cell>
          <cell r="G626">
            <v>12</v>
          </cell>
          <cell r="J626" t="str">
            <v>Antena</v>
          </cell>
          <cell r="K626" t="str">
            <v>Prisma</v>
          </cell>
          <cell r="M626">
            <v>1</v>
          </cell>
          <cell r="O626">
            <v>0.67</v>
          </cell>
          <cell r="P626">
            <v>12</v>
          </cell>
        </row>
        <row r="627">
          <cell r="C627" t="str">
            <v>737 549</v>
          </cell>
          <cell r="D627">
            <v>2574</v>
          </cell>
          <cell r="E627">
            <v>258</v>
          </cell>
          <cell r="F627">
            <v>103</v>
          </cell>
          <cell r="G627">
            <v>12</v>
          </cell>
          <cell r="J627" t="str">
            <v>Antena</v>
          </cell>
          <cell r="K627" t="str">
            <v>Prisma</v>
          </cell>
          <cell r="M627">
            <v>1</v>
          </cell>
          <cell r="O627">
            <v>0.67</v>
          </cell>
          <cell r="P627">
            <v>12</v>
          </cell>
        </row>
        <row r="628">
          <cell r="C628" t="str">
            <v>737 735</v>
          </cell>
          <cell r="D628">
            <v>1294</v>
          </cell>
          <cell r="E628">
            <v>258</v>
          </cell>
          <cell r="F628">
            <v>103</v>
          </cell>
          <cell r="G628">
            <v>6</v>
          </cell>
          <cell r="J628" t="str">
            <v>Antena</v>
          </cell>
          <cell r="K628" t="str">
            <v>Prisma</v>
          </cell>
          <cell r="M628">
            <v>1</v>
          </cell>
          <cell r="O628">
            <v>0.34</v>
          </cell>
          <cell r="P628">
            <v>6</v>
          </cell>
        </row>
        <row r="629">
          <cell r="C629" t="str">
            <v>737 849</v>
          </cell>
          <cell r="D629">
            <v>2422</v>
          </cell>
          <cell r="E629">
            <v>155</v>
          </cell>
          <cell r="F629">
            <v>49</v>
          </cell>
          <cell r="G629">
            <v>10</v>
          </cell>
          <cell r="J629" t="str">
            <v>Antena</v>
          </cell>
          <cell r="K629" t="str">
            <v>Prisma</v>
          </cell>
          <cell r="M629">
            <v>1</v>
          </cell>
          <cell r="O629">
            <v>0.38</v>
          </cell>
          <cell r="P629">
            <v>10</v>
          </cell>
        </row>
        <row r="630">
          <cell r="C630" t="str">
            <v>737 906</v>
          </cell>
          <cell r="D630">
            <v>1294</v>
          </cell>
          <cell r="E630">
            <v>258</v>
          </cell>
          <cell r="F630">
            <v>103</v>
          </cell>
          <cell r="G630">
            <v>7</v>
          </cell>
          <cell r="J630" t="str">
            <v>Antena</v>
          </cell>
          <cell r="K630" t="str">
            <v>Prisma</v>
          </cell>
          <cell r="M630">
            <v>1</v>
          </cell>
          <cell r="O630">
            <v>0.34</v>
          </cell>
          <cell r="P630">
            <v>7</v>
          </cell>
        </row>
        <row r="631">
          <cell r="C631" t="str">
            <v>737 950</v>
          </cell>
          <cell r="D631">
            <v>662</v>
          </cell>
          <cell r="E631">
            <v>155</v>
          </cell>
          <cell r="F631">
            <v>36</v>
          </cell>
          <cell r="G631">
            <v>2.7</v>
          </cell>
          <cell r="J631" t="str">
            <v>Antena</v>
          </cell>
          <cell r="K631" t="str">
            <v>Prisma</v>
          </cell>
          <cell r="M631">
            <v>1</v>
          </cell>
          <cell r="O631">
            <v>0.11</v>
          </cell>
          <cell r="P631">
            <v>2.7</v>
          </cell>
        </row>
        <row r="632">
          <cell r="C632" t="str">
            <v>738 018</v>
          </cell>
          <cell r="D632">
            <v>1294</v>
          </cell>
          <cell r="E632">
            <v>258</v>
          </cell>
          <cell r="F632">
            <v>103</v>
          </cell>
          <cell r="G632">
            <v>6.5</v>
          </cell>
          <cell r="J632" t="str">
            <v>Antena</v>
          </cell>
          <cell r="K632" t="str">
            <v>Prisma</v>
          </cell>
          <cell r="M632">
            <v>1</v>
          </cell>
          <cell r="O632">
            <v>0.34</v>
          </cell>
          <cell r="P632">
            <v>6.5</v>
          </cell>
        </row>
        <row r="633">
          <cell r="C633" t="str">
            <v>738 020</v>
          </cell>
          <cell r="D633">
            <v>2422</v>
          </cell>
          <cell r="E633">
            <v>155</v>
          </cell>
          <cell r="F633">
            <v>49</v>
          </cell>
          <cell r="G633">
            <v>9</v>
          </cell>
          <cell r="J633" t="str">
            <v>Antena</v>
          </cell>
          <cell r="K633" t="str">
            <v>Prisma</v>
          </cell>
          <cell r="M633">
            <v>1</v>
          </cell>
          <cell r="O633">
            <v>0.38</v>
          </cell>
          <cell r="P633">
            <v>9</v>
          </cell>
        </row>
        <row r="634">
          <cell r="C634" t="str">
            <v>738 021</v>
          </cell>
          <cell r="D634">
            <v>2422</v>
          </cell>
          <cell r="E634">
            <v>155</v>
          </cell>
          <cell r="F634">
            <v>49</v>
          </cell>
          <cell r="G634">
            <v>9</v>
          </cell>
          <cell r="J634" t="str">
            <v>Antena</v>
          </cell>
          <cell r="K634" t="str">
            <v>Prisma</v>
          </cell>
          <cell r="M634">
            <v>1</v>
          </cell>
          <cell r="O634">
            <v>0.38</v>
          </cell>
          <cell r="P634">
            <v>9</v>
          </cell>
        </row>
        <row r="635">
          <cell r="C635" t="str">
            <v>738 140</v>
          </cell>
          <cell r="D635">
            <v>2422</v>
          </cell>
          <cell r="E635">
            <v>155</v>
          </cell>
          <cell r="F635">
            <v>49</v>
          </cell>
          <cell r="G635">
            <v>9</v>
          </cell>
          <cell r="J635" t="str">
            <v>Antena</v>
          </cell>
          <cell r="K635" t="str">
            <v>Prisma</v>
          </cell>
          <cell r="M635">
            <v>1</v>
          </cell>
          <cell r="O635">
            <v>0.38</v>
          </cell>
          <cell r="P635">
            <v>9</v>
          </cell>
        </row>
        <row r="636">
          <cell r="C636" t="str">
            <v>738 141</v>
          </cell>
          <cell r="D636">
            <v>2422</v>
          </cell>
          <cell r="E636">
            <v>155</v>
          </cell>
          <cell r="F636">
            <v>49</v>
          </cell>
          <cell r="G636">
            <v>9</v>
          </cell>
          <cell r="J636" t="str">
            <v>Antena</v>
          </cell>
          <cell r="K636" t="str">
            <v>Prisma</v>
          </cell>
          <cell r="M636">
            <v>1</v>
          </cell>
          <cell r="O636">
            <v>0.38</v>
          </cell>
          <cell r="P636">
            <v>9</v>
          </cell>
        </row>
        <row r="637">
          <cell r="C637" t="str">
            <v>738 142</v>
          </cell>
          <cell r="D637">
            <v>3041</v>
          </cell>
          <cell r="E637">
            <v>155</v>
          </cell>
          <cell r="F637">
            <v>49</v>
          </cell>
          <cell r="G637">
            <v>11</v>
          </cell>
          <cell r="J637" t="str">
            <v>Antena</v>
          </cell>
          <cell r="K637" t="str">
            <v>Prisma</v>
          </cell>
          <cell r="M637">
            <v>1</v>
          </cell>
          <cell r="O637">
            <v>0.48</v>
          </cell>
          <cell r="P637">
            <v>11</v>
          </cell>
        </row>
        <row r="638">
          <cell r="C638" t="str">
            <v>738 143</v>
          </cell>
          <cell r="D638">
            <v>3041</v>
          </cell>
          <cell r="E638">
            <v>155</v>
          </cell>
          <cell r="F638">
            <v>49</v>
          </cell>
          <cell r="G638">
            <v>11</v>
          </cell>
          <cell r="J638" t="str">
            <v>Antena</v>
          </cell>
          <cell r="K638" t="str">
            <v>Prisma</v>
          </cell>
          <cell r="M638">
            <v>1</v>
          </cell>
          <cell r="O638">
            <v>0.48</v>
          </cell>
          <cell r="P638">
            <v>11</v>
          </cell>
        </row>
        <row r="639">
          <cell r="C639" t="str">
            <v>738 144</v>
          </cell>
          <cell r="D639">
            <v>3041</v>
          </cell>
          <cell r="E639">
            <v>155</v>
          </cell>
          <cell r="F639">
            <v>49</v>
          </cell>
          <cell r="G639">
            <v>11</v>
          </cell>
          <cell r="J639" t="str">
            <v>Antena</v>
          </cell>
          <cell r="K639" t="str">
            <v>Prisma</v>
          </cell>
          <cell r="M639">
            <v>1</v>
          </cell>
          <cell r="O639">
            <v>0.48</v>
          </cell>
          <cell r="P639">
            <v>11</v>
          </cell>
        </row>
        <row r="640">
          <cell r="C640" t="str">
            <v>738 161</v>
          </cell>
          <cell r="D640">
            <v>182</v>
          </cell>
          <cell r="E640">
            <v>155</v>
          </cell>
          <cell r="F640">
            <v>36</v>
          </cell>
          <cell r="G640">
            <v>1.3</v>
          </cell>
          <cell r="J640" t="str">
            <v>Antena</v>
          </cell>
          <cell r="K640" t="str">
            <v>Prisma</v>
          </cell>
          <cell r="M640">
            <v>1</v>
          </cell>
          <cell r="O640">
            <v>0.03</v>
          </cell>
          <cell r="P640">
            <v>1.3</v>
          </cell>
        </row>
        <row r="641">
          <cell r="C641" t="str">
            <v>738 162</v>
          </cell>
          <cell r="D641">
            <v>342</v>
          </cell>
          <cell r="E641">
            <v>155</v>
          </cell>
          <cell r="F641">
            <v>36</v>
          </cell>
          <cell r="G641">
            <v>1.7</v>
          </cell>
          <cell r="J641" t="str">
            <v>Antena</v>
          </cell>
          <cell r="K641" t="str">
            <v>Prisma</v>
          </cell>
          <cell r="M641">
            <v>1</v>
          </cell>
          <cell r="O641">
            <v>6.0000000000000005E-2</v>
          </cell>
          <cell r="P641">
            <v>1.7</v>
          </cell>
        </row>
        <row r="642">
          <cell r="C642" t="str">
            <v>738 163</v>
          </cell>
          <cell r="D642">
            <v>662</v>
          </cell>
          <cell r="E642">
            <v>155</v>
          </cell>
          <cell r="F642">
            <v>36</v>
          </cell>
          <cell r="G642">
            <v>2.7</v>
          </cell>
          <cell r="J642" t="str">
            <v>Antena</v>
          </cell>
          <cell r="K642" t="str">
            <v>Prisma</v>
          </cell>
          <cell r="M642">
            <v>1</v>
          </cell>
          <cell r="O642">
            <v>0.11</v>
          </cell>
          <cell r="P642">
            <v>2.7</v>
          </cell>
        </row>
        <row r="643">
          <cell r="C643" t="str">
            <v>738 164</v>
          </cell>
          <cell r="D643">
            <v>1302</v>
          </cell>
          <cell r="E643">
            <v>155</v>
          </cell>
          <cell r="F643">
            <v>36</v>
          </cell>
          <cell r="G643">
            <v>4.5999999999999996</v>
          </cell>
          <cell r="J643" t="str">
            <v>Antena</v>
          </cell>
          <cell r="K643" t="str">
            <v>Prisma</v>
          </cell>
          <cell r="M643">
            <v>1</v>
          </cell>
          <cell r="O643">
            <v>0.21000000000000002</v>
          </cell>
          <cell r="P643">
            <v>4.5999999999999996</v>
          </cell>
        </row>
        <row r="644">
          <cell r="C644" t="str">
            <v>738 165</v>
          </cell>
          <cell r="D644">
            <v>182</v>
          </cell>
          <cell r="E644">
            <v>155</v>
          </cell>
          <cell r="F644">
            <v>49</v>
          </cell>
          <cell r="G644">
            <v>1.4</v>
          </cell>
          <cell r="J644" t="str">
            <v>Antena</v>
          </cell>
          <cell r="K644" t="str">
            <v>Prisma</v>
          </cell>
          <cell r="M644">
            <v>1</v>
          </cell>
          <cell r="O644">
            <v>0.03</v>
          </cell>
          <cell r="P644">
            <v>1.4</v>
          </cell>
        </row>
        <row r="645">
          <cell r="C645" t="str">
            <v>738 166</v>
          </cell>
          <cell r="D645">
            <v>502</v>
          </cell>
          <cell r="E645">
            <v>155</v>
          </cell>
          <cell r="F645">
            <v>49</v>
          </cell>
          <cell r="G645">
            <v>2.2999999999999998</v>
          </cell>
          <cell r="J645" t="str">
            <v>Antena</v>
          </cell>
          <cell r="K645" t="str">
            <v>Prisma</v>
          </cell>
          <cell r="M645">
            <v>1</v>
          </cell>
          <cell r="O645">
            <v>0.08</v>
          </cell>
          <cell r="P645">
            <v>2.2999999999999998</v>
          </cell>
        </row>
        <row r="646">
          <cell r="C646" t="str">
            <v>738 167</v>
          </cell>
          <cell r="D646">
            <v>982</v>
          </cell>
          <cell r="E646">
            <v>155</v>
          </cell>
          <cell r="F646">
            <v>49</v>
          </cell>
          <cell r="G646">
            <v>3.9</v>
          </cell>
          <cell r="J646" t="str">
            <v>Antena</v>
          </cell>
          <cell r="K646" t="str">
            <v>Prisma</v>
          </cell>
          <cell r="M646">
            <v>1</v>
          </cell>
          <cell r="O646">
            <v>0.16</v>
          </cell>
          <cell r="P646">
            <v>3.9</v>
          </cell>
        </row>
        <row r="647">
          <cell r="C647" t="str">
            <v>738 168</v>
          </cell>
          <cell r="D647">
            <v>1942</v>
          </cell>
          <cell r="E647">
            <v>155</v>
          </cell>
          <cell r="F647">
            <v>49</v>
          </cell>
          <cell r="G647">
            <v>6.9</v>
          </cell>
          <cell r="J647" t="str">
            <v>Antena</v>
          </cell>
          <cell r="K647" t="str">
            <v>Prisma</v>
          </cell>
          <cell r="M647">
            <v>1</v>
          </cell>
          <cell r="O647">
            <v>0.31</v>
          </cell>
          <cell r="P647">
            <v>6.9</v>
          </cell>
        </row>
        <row r="648">
          <cell r="C648" t="str">
            <v>738 173</v>
          </cell>
          <cell r="D648">
            <v>502</v>
          </cell>
          <cell r="E648">
            <v>155</v>
          </cell>
          <cell r="F648">
            <v>36</v>
          </cell>
          <cell r="G648">
            <v>2.2000000000000002</v>
          </cell>
          <cell r="J648" t="str">
            <v>Antena</v>
          </cell>
          <cell r="K648" t="str">
            <v>Prisma</v>
          </cell>
          <cell r="M648">
            <v>1</v>
          </cell>
          <cell r="O648">
            <v>0.08</v>
          </cell>
          <cell r="P648">
            <v>2.2000000000000002</v>
          </cell>
        </row>
        <row r="649">
          <cell r="C649" t="str">
            <v>738 174</v>
          </cell>
          <cell r="D649">
            <v>982</v>
          </cell>
          <cell r="E649">
            <v>155</v>
          </cell>
          <cell r="F649">
            <v>36</v>
          </cell>
          <cell r="G649">
            <v>3.7</v>
          </cell>
          <cell r="J649" t="str">
            <v>Antena</v>
          </cell>
          <cell r="K649" t="str">
            <v>Prisma</v>
          </cell>
          <cell r="M649">
            <v>1</v>
          </cell>
          <cell r="O649">
            <v>0.16</v>
          </cell>
          <cell r="P649">
            <v>3.7</v>
          </cell>
        </row>
        <row r="650">
          <cell r="C650" t="str">
            <v>738 187</v>
          </cell>
          <cell r="D650">
            <v>1568</v>
          </cell>
          <cell r="E650">
            <v>51</v>
          </cell>
          <cell r="F650">
            <v>51</v>
          </cell>
          <cell r="G650">
            <v>5.5</v>
          </cell>
          <cell r="J650" t="str">
            <v>Antena</v>
          </cell>
          <cell r="K650" t="str">
            <v>Cilindro</v>
          </cell>
          <cell r="M650">
            <v>1</v>
          </cell>
          <cell r="O650">
            <v>0.08</v>
          </cell>
          <cell r="P650">
            <v>5.5</v>
          </cell>
        </row>
        <row r="651">
          <cell r="C651" t="str">
            <v>738 192</v>
          </cell>
          <cell r="D651">
            <v>3237</v>
          </cell>
          <cell r="E651">
            <v>51</v>
          </cell>
          <cell r="F651">
            <v>51</v>
          </cell>
          <cell r="G651">
            <v>8.5</v>
          </cell>
          <cell r="J651" t="str">
            <v>Antena</v>
          </cell>
          <cell r="K651" t="str">
            <v>Cilindro</v>
          </cell>
          <cell r="M651">
            <v>1</v>
          </cell>
          <cell r="O651">
            <v>0.17</v>
          </cell>
          <cell r="P651">
            <v>8.5</v>
          </cell>
        </row>
        <row r="652">
          <cell r="C652" t="str">
            <v>738 406</v>
          </cell>
          <cell r="D652">
            <v>974</v>
          </cell>
          <cell r="E652">
            <v>258</v>
          </cell>
          <cell r="F652">
            <v>103</v>
          </cell>
          <cell r="G652">
            <v>4.5</v>
          </cell>
          <cell r="J652" t="str">
            <v>Antena</v>
          </cell>
          <cell r="K652" t="str">
            <v>Prisma</v>
          </cell>
          <cell r="M652">
            <v>1</v>
          </cell>
          <cell r="O652">
            <v>0.26</v>
          </cell>
          <cell r="P652">
            <v>4.5</v>
          </cell>
        </row>
        <row r="653">
          <cell r="C653" t="str">
            <v>738 407</v>
          </cell>
          <cell r="D653">
            <v>1934</v>
          </cell>
          <cell r="E653">
            <v>258</v>
          </cell>
          <cell r="F653">
            <v>103</v>
          </cell>
          <cell r="G653">
            <v>9</v>
          </cell>
          <cell r="J653" t="str">
            <v>Antena</v>
          </cell>
          <cell r="K653" t="str">
            <v>Prisma</v>
          </cell>
          <cell r="M653">
            <v>1</v>
          </cell>
          <cell r="O653">
            <v>0.5</v>
          </cell>
          <cell r="P653">
            <v>9</v>
          </cell>
        </row>
        <row r="654">
          <cell r="C654" t="str">
            <v>738 444</v>
          </cell>
          <cell r="D654">
            <v>310</v>
          </cell>
          <cell r="E654">
            <v>55</v>
          </cell>
          <cell r="F654">
            <v>190</v>
          </cell>
          <cell r="G654">
            <v>0.8</v>
          </cell>
          <cell r="J654" t="str">
            <v>Antena</v>
          </cell>
          <cell r="K654" t="str">
            <v>Prisma</v>
          </cell>
          <cell r="M654">
            <v>1</v>
          </cell>
          <cell r="O654">
            <v>0.02</v>
          </cell>
          <cell r="P654">
            <v>0.8</v>
          </cell>
        </row>
        <row r="655">
          <cell r="C655" t="str">
            <v>738 450</v>
          </cell>
          <cell r="D655">
            <v>180</v>
          </cell>
          <cell r="E655">
            <v>20</v>
          </cell>
          <cell r="F655">
            <v>20</v>
          </cell>
          <cell r="G655">
            <v>0.2</v>
          </cell>
          <cell r="J655" t="str">
            <v>Antena</v>
          </cell>
          <cell r="K655" t="str">
            <v>Cilindro</v>
          </cell>
          <cell r="M655">
            <v>1</v>
          </cell>
          <cell r="O655">
            <v>0.01</v>
          </cell>
          <cell r="P655">
            <v>0.2</v>
          </cell>
        </row>
        <row r="656">
          <cell r="C656" t="str">
            <v>738 451</v>
          </cell>
          <cell r="D656">
            <v>120</v>
          </cell>
          <cell r="E656">
            <v>20</v>
          </cell>
          <cell r="F656">
            <v>20</v>
          </cell>
          <cell r="G656">
            <v>0.15</v>
          </cell>
          <cell r="J656" t="str">
            <v>Antena</v>
          </cell>
          <cell r="K656" t="str">
            <v>Cilindro</v>
          </cell>
          <cell r="M656">
            <v>1</v>
          </cell>
          <cell r="O656">
            <v>0.01</v>
          </cell>
          <cell r="P656">
            <v>0.2</v>
          </cell>
        </row>
        <row r="657">
          <cell r="C657" t="str">
            <v>738 573</v>
          </cell>
          <cell r="D657">
            <v>205</v>
          </cell>
          <cell r="E657">
            <v>155</v>
          </cell>
          <cell r="F657">
            <v>42</v>
          </cell>
          <cell r="G657">
            <v>0.5</v>
          </cell>
          <cell r="J657" t="str">
            <v>Antena</v>
          </cell>
          <cell r="K657" t="str">
            <v>Prisma</v>
          </cell>
          <cell r="M657">
            <v>1</v>
          </cell>
          <cell r="O657">
            <v>0.04</v>
          </cell>
          <cell r="P657">
            <v>0.5</v>
          </cell>
        </row>
        <row r="658">
          <cell r="C658" t="str">
            <v>738 580</v>
          </cell>
          <cell r="D658">
            <v>1440</v>
          </cell>
          <cell r="E658">
            <v>155</v>
          </cell>
          <cell r="F658">
            <v>49</v>
          </cell>
          <cell r="G658">
            <v>4.5999999999999996</v>
          </cell>
          <cell r="J658" t="str">
            <v>Antena</v>
          </cell>
          <cell r="K658" t="str">
            <v>Prisma</v>
          </cell>
          <cell r="M658">
            <v>1</v>
          </cell>
          <cell r="O658">
            <v>0.23</v>
          </cell>
          <cell r="P658">
            <v>4.5999999999999996</v>
          </cell>
        </row>
        <row r="659">
          <cell r="C659" t="str">
            <v>738 664</v>
          </cell>
          <cell r="D659">
            <v>2856</v>
          </cell>
          <cell r="E659">
            <v>51</v>
          </cell>
          <cell r="F659">
            <v>51</v>
          </cell>
          <cell r="G659">
            <v>8</v>
          </cell>
          <cell r="J659" t="str">
            <v>Antena</v>
          </cell>
          <cell r="K659" t="str">
            <v>Cilindro</v>
          </cell>
          <cell r="M659">
            <v>1</v>
          </cell>
          <cell r="O659">
            <v>0.15000000000000002</v>
          </cell>
          <cell r="P659">
            <v>8</v>
          </cell>
        </row>
        <row r="660">
          <cell r="C660" t="str">
            <v>738 779</v>
          </cell>
          <cell r="D660">
            <v>3254</v>
          </cell>
          <cell r="E660">
            <v>51</v>
          </cell>
          <cell r="F660">
            <v>51</v>
          </cell>
          <cell r="G660">
            <v>8.5</v>
          </cell>
          <cell r="J660" t="str">
            <v>Antena</v>
          </cell>
          <cell r="K660" t="str">
            <v>Cilindro</v>
          </cell>
          <cell r="M660">
            <v>1</v>
          </cell>
          <cell r="O660">
            <v>0.17</v>
          </cell>
          <cell r="P660">
            <v>8.5</v>
          </cell>
        </row>
        <row r="661">
          <cell r="C661" t="str">
            <v>738 811</v>
          </cell>
          <cell r="D661">
            <v>1934</v>
          </cell>
          <cell r="E661">
            <v>258</v>
          </cell>
          <cell r="F661">
            <v>103</v>
          </cell>
          <cell r="G661">
            <v>9</v>
          </cell>
          <cell r="J661" t="str">
            <v>Antena</v>
          </cell>
          <cell r="K661" t="str">
            <v>Prisma</v>
          </cell>
          <cell r="M661">
            <v>1</v>
          </cell>
          <cell r="O661">
            <v>0.5</v>
          </cell>
          <cell r="P661">
            <v>9</v>
          </cell>
        </row>
        <row r="662">
          <cell r="C662" t="str">
            <v>738 812</v>
          </cell>
          <cell r="D662">
            <v>1294</v>
          </cell>
          <cell r="E662">
            <v>258</v>
          </cell>
          <cell r="F662">
            <v>103</v>
          </cell>
          <cell r="G662">
            <v>6</v>
          </cell>
          <cell r="J662" t="str">
            <v>Antena</v>
          </cell>
          <cell r="K662" t="str">
            <v>Prisma</v>
          </cell>
          <cell r="M662">
            <v>1</v>
          </cell>
          <cell r="O662">
            <v>0.34</v>
          </cell>
          <cell r="P662">
            <v>6</v>
          </cell>
        </row>
        <row r="663">
          <cell r="C663" t="str">
            <v>738 813</v>
          </cell>
          <cell r="D663">
            <v>2574</v>
          </cell>
          <cell r="E663">
            <v>258</v>
          </cell>
          <cell r="F663">
            <v>103</v>
          </cell>
          <cell r="G663">
            <v>12</v>
          </cell>
          <cell r="J663" t="str">
            <v>Antena</v>
          </cell>
          <cell r="K663" t="str">
            <v>Prisma</v>
          </cell>
          <cell r="M663">
            <v>1</v>
          </cell>
          <cell r="O663">
            <v>0.67</v>
          </cell>
          <cell r="P663">
            <v>12</v>
          </cell>
        </row>
        <row r="664">
          <cell r="C664" t="str">
            <v>739 099</v>
          </cell>
          <cell r="D664">
            <v>118</v>
          </cell>
          <cell r="E664">
            <v>88</v>
          </cell>
          <cell r="F664">
            <v>38</v>
          </cell>
          <cell r="G664">
            <v>0.24</v>
          </cell>
          <cell r="J664" t="str">
            <v>Antena</v>
          </cell>
          <cell r="K664" t="str">
            <v>Prisma</v>
          </cell>
          <cell r="M664">
            <v>1</v>
          </cell>
          <cell r="O664">
            <v>0.02</v>
          </cell>
          <cell r="P664">
            <v>0.30000000000000004</v>
          </cell>
        </row>
        <row r="665">
          <cell r="C665" t="str">
            <v>739 129</v>
          </cell>
          <cell r="D665">
            <v>342</v>
          </cell>
          <cell r="E665">
            <v>262</v>
          </cell>
          <cell r="F665">
            <v>59</v>
          </cell>
          <cell r="G665">
            <v>2.5</v>
          </cell>
          <cell r="J665" t="str">
            <v>Antena</v>
          </cell>
          <cell r="K665" t="str">
            <v>Prisma</v>
          </cell>
          <cell r="M665">
            <v>1</v>
          </cell>
          <cell r="O665">
            <v>0.09</v>
          </cell>
          <cell r="P665">
            <v>2.5</v>
          </cell>
        </row>
        <row r="666">
          <cell r="C666" t="str">
            <v>739 131</v>
          </cell>
          <cell r="D666">
            <v>662</v>
          </cell>
          <cell r="E666">
            <v>262</v>
          </cell>
          <cell r="F666">
            <v>59</v>
          </cell>
          <cell r="G666">
            <v>4</v>
          </cell>
          <cell r="J666" t="str">
            <v>Antena</v>
          </cell>
          <cell r="K666" t="str">
            <v>Prisma</v>
          </cell>
          <cell r="M666">
            <v>1</v>
          </cell>
          <cell r="O666">
            <v>0.18000000000000002</v>
          </cell>
          <cell r="P666">
            <v>4</v>
          </cell>
        </row>
        <row r="667">
          <cell r="C667" t="str">
            <v>739 132</v>
          </cell>
          <cell r="D667">
            <v>982</v>
          </cell>
          <cell r="E667">
            <v>262</v>
          </cell>
          <cell r="F667">
            <v>59</v>
          </cell>
          <cell r="G667">
            <v>6</v>
          </cell>
          <cell r="J667" t="str">
            <v>Antena</v>
          </cell>
          <cell r="K667" t="str">
            <v>Prisma</v>
          </cell>
          <cell r="M667">
            <v>1</v>
          </cell>
          <cell r="O667">
            <v>0.26</v>
          </cell>
          <cell r="P667">
            <v>6</v>
          </cell>
        </row>
        <row r="668">
          <cell r="C668" t="str">
            <v>739 134</v>
          </cell>
          <cell r="D668">
            <v>1302</v>
          </cell>
          <cell r="E668">
            <v>262</v>
          </cell>
          <cell r="F668">
            <v>59</v>
          </cell>
          <cell r="G668">
            <v>7.5</v>
          </cell>
          <cell r="J668" t="str">
            <v>Antena</v>
          </cell>
          <cell r="K668" t="str">
            <v>Prisma</v>
          </cell>
          <cell r="M668">
            <v>1</v>
          </cell>
          <cell r="O668">
            <v>0.35000000000000003</v>
          </cell>
          <cell r="P668">
            <v>7.5</v>
          </cell>
        </row>
        <row r="669">
          <cell r="C669" t="str">
            <v>739 136</v>
          </cell>
          <cell r="D669">
            <v>1942</v>
          </cell>
          <cell r="E669">
            <v>262</v>
          </cell>
          <cell r="F669">
            <v>59</v>
          </cell>
          <cell r="G669">
            <v>11</v>
          </cell>
          <cell r="J669" t="str">
            <v>Antena</v>
          </cell>
          <cell r="K669" t="str">
            <v>Prisma</v>
          </cell>
          <cell r="M669">
            <v>1</v>
          </cell>
          <cell r="O669">
            <v>0.51</v>
          </cell>
          <cell r="P669">
            <v>11</v>
          </cell>
        </row>
        <row r="670">
          <cell r="C670" t="str">
            <v>739 145</v>
          </cell>
          <cell r="D670">
            <v>3041</v>
          </cell>
          <cell r="E670">
            <v>155</v>
          </cell>
          <cell r="F670">
            <v>49</v>
          </cell>
          <cell r="G670">
            <v>11</v>
          </cell>
          <cell r="J670" t="str">
            <v>Antena</v>
          </cell>
          <cell r="K670" t="str">
            <v>Prisma</v>
          </cell>
          <cell r="M670">
            <v>1</v>
          </cell>
          <cell r="O670">
            <v>0.48</v>
          </cell>
          <cell r="P670">
            <v>11</v>
          </cell>
        </row>
        <row r="671">
          <cell r="C671" t="str">
            <v>739 303</v>
          </cell>
          <cell r="D671">
            <v>502</v>
          </cell>
          <cell r="E671">
            <v>155</v>
          </cell>
          <cell r="F671">
            <v>49</v>
          </cell>
          <cell r="G671">
            <v>2.2999999999999998</v>
          </cell>
          <cell r="J671" t="str">
            <v>Antena</v>
          </cell>
          <cell r="K671" t="str">
            <v>Prisma</v>
          </cell>
          <cell r="M671">
            <v>1</v>
          </cell>
          <cell r="O671">
            <v>0.08</v>
          </cell>
          <cell r="P671">
            <v>2.2999999999999998</v>
          </cell>
        </row>
        <row r="672">
          <cell r="C672" t="str">
            <v>739 304</v>
          </cell>
          <cell r="D672">
            <v>982</v>
          </cell>
          <cell r="E672">
            <v>155</v>
          </cell>
          <cell r="F672">
            <v>49</v>
          </cell>
          <cell r="G672">
            <v>3.8</v>
          </cell>
          <cell r="J672" t="str">
            <v>Antena</v>
          </cell>
          <cell r="K672" t="str">
            <v>Prisma</v>
          </cell>
          <cell r="M672">
            <v>1</v>
          </cell>
          <cell r="O672">
            <v>0.16</v>
          </cell>
          <cell r="P672">
            <v>3.8</v>
          </cell>
        </row>
        <row r="673">
          <cell r="C673" t="str">
            <v>739 404</v>
          </cell>
          <cell r="D673">
            <v>1558</v>
          </cell>
          <cell r="E673">
            <v>51</v>
          </cell>
          <cell r="F673">
            <v>51</v>
          </cell>
          <cell r="G673">
            <v>5.5</v>
          </cell>
          <cell r="J673" t="str">
            <v>Antena</v>
          </cell>
          <cell r="K673" t="str">
            <v>Cilindro</v>
          </cell>
          <cell r="M673">
            <v>1</v>
          </cell>
          <cell r="O673">
            <v>0.08</v>
          </cell>
          <cell r="P673">
            <v>5.5</v>
          </cell>
        </row>
        <row r="674">
          <cell r="C674" t="str">
            <v>739 418</v>
          </cell>
          <cell r="D674">
            <v>2574</v>
          </cell>
          <cell r="E674">
            <v>258</v>
          </cell>
          <cell r="F674">
            <v>103</v>
          </cell>
          <cell r="G674">
            <v>12</v>
          </cell>
          <cell r="J674" t="str">
            <v>Antena</v>
          </cell>
          <cell r="K674" t="str">
            <v>Prisma</v>
          </cell>
          <cell r="M674">
            <v>1</v>
          </cell>
          <cell r="O674">
            <v>0.67</v>
          </cell>
          <cell r="P674">
            <v>12</v>
          </cell>
        </row>
        <row r="675">
          <cell r="C675" t="str">
            <v>739 490</v>
          </cell>
          <cell r="D675">
            <v>662</v>
          </cell>
          <cell r="E675">
            <v>155</v>
          </cell>
          <cell r="F675">
            <v>49</v>
          </cell>
          <cell r="G675">
            <v>3.5</v>
          </cell>
          <cell r="J675" t="str">
            <v>Antena</v>
          </cell>
          <cell r="K675" t="str">
            <v>Prisma</v>
          </cell>
          <cell r="M675">
            <v>1</v>
          </cell>
          <cell r="O675">
            <v>0.11</v>
          </cell>
          <cell r="P675">
            <v>3.5</v>
          </cell>
        </row>
        <row r="676">
          <cell r="C676" t="str">
            <v>739 491</v>
          </cell>
          <cell r="D676">
            <v>662</v>
          </cell>
          <cell r="E676">
            <v>155</v>
          </cell>
          <cell r="F676">
            <v>49</v>
          </cell>
          <cell r="G676">
            <v>3.5</v>
          </cell>
          <cell r="J676" t="str">
            <v>Antena</v>
          </cell>
          <cell r="K676" t="str">
            <v>Prisma</v>
          </cell>
          <cell r="M676">
            <v>1</v>
          </cell>
          <cell r="O676">
            <v>0.11</v>
          </cell>
          <cell r="P676">
            <v>3.5</v>
          </cell>
        </row>
        <row r="677">
          <cell r="C677" t="str">
            <v>739 494</v>
          </cell>
          <cell r="D677">
            <v>1302</v>
          </cell>
          <cell r="E677">
            <v>155</v>
          </cell>
          <cell r="F677">
            <v>49</v>
          </cell>
          <cell r="G677">
            <v>6</v>
          </cell>
          <cell r="J677" t="str">
            <v>Antena</v>
          </cell>
          <cell r="K677" t="str">
            <v>Prisma</v>
          </cell>
          <cell r="M677">
            <v>1</v>
          </cell>
          <cell r="O677">
            <v>0.21000000000000002</v>
          </cell>
          <cell r="P677">
            <v>6</v>
          </cell>
        </row>
        <row r="678">
          <cell r="C678" t="str">
            <v>739 495</v>
          </cell>
          <cell r="D678">
            <v>1302</v>
          </cell>
          <cell r="E678">
            <v>155</v>
          </cell>
          <cell r="F678">
            <v>49</v>
          </cell>
          <cell r="G678">
            <v>6</v>
          </cell>
          <cell r="J678" t="str">
            <v>Antena</v>
          </cell>
          <cell r="K678" t="str">
            <v>Prisma</v>
          </cell>
          <cell r="M678">
            <v>1</v>
          </cell>
          <cell r="O678">
            <v>0.21000000000000002</v>
          </cell>
          <cell r="P678">
            <v>6</v>
          </cell>
        </row>
        <row r="679">
          <cell r="C679" t="str">
            <v>739 496</v>
          </cell>
          <cell r="D679">
            <v>1302</v>
          </cell>
          <cell r="E679">
            <v>155</v>
          </cell>
          <cell r="F679">
            <v>49</v>
          </cell>
          <cell r="G679">
            <v>6</v>
          </cell>
          <cell r="J679" t="str">
            <v>Antena</v>
          </cell>
          <cell r="K679" t="str">
            <v>Prisma</v>
          </cell>
          <cell r="M679">
            <v>1</v>
          </cell>
          <cell r="O679">
            <v>0.21000000000000002</v>
          </cell>
          <cell r="P679">
            <v>6</v>
          </cell>
        </row>
        <row r="680">
          <cell r="C680" t="str">
            <v>739 619</v>
          </cell>
          <cell r="D680">
            <v>256</v>
          </cell>
          <cell r="E680">
            <v>262</v>
          </cell>
          <cell r="F680">
            <v>116</v>
          </cell>
          <cell r="G680">
            <v>3</v>
          </cell>
          <cell r="J680" t="str">
            <v>Antena</v>
          </cell>
          <cell r="K680" t="str">
            <v>Prisma</v>
          </cell>
          <cell r="M680">
            <v>1</v>
          </cell>
          <cell r="O680">
            <v>6.9999999999999993E-2</v>
          </cell>
          <cell r="P680">
            <v>3</v>
          </cell>
        </row>
        <row r="681">
          <cell r="C681" t="str">
            <v>739 620</v>
          </cell>
          <cell r="D681">
            <v>656</v>
          </cell>
          <cell r="E681">
            <v>262</v>
          </cell>
          <cell r="F681">
            <v>116</v>
          </cell>
          <cell r="G681">
            <v>6</v>
          </cell>
          <cell r="J681" t="str">
            <v>Antena</v>
          </cell>
          <cell r="K681" t="str">
            <v>Prisma</v>
          </cell>
          <cell r="M681">
            <v>1</v>
          </cell>
          <cell r="O681">
            <v>0.18000000000000002</v>
          </cell>
          <cell r="P681">
            <v>6</v>
          </cell>
        </row>
        <row r="682">
          <cell r="C682" t="str">
            <v>739 622</v>
          </cell>
          <cell r="D682">
            <v>1296</v>
          </cell>
          <cell r="E682">
            <v>262</v>
          </cell>
          <cell r="F682">
            <v>116</v>
          </cell>
          <cell r="G682">
            <v>10</v>
          </cell>
          <cell r="J682" t="str">
            <v>Antena</v>
          </cell>
          <cell r="K682" t="str">
            <v>Prisma</v>
          </cell>
          <cell r="M682">
            <v>1</v>
          </cell>
          <cell r="O682">
            <v>0.34</v>
          </cell>
          <cell r="P682">
            <v>10</v>
          </cell>
        </row>
        <row r="683">
          <cell r="C683" t="str">
            <v>739 623</v>
          </cell>
          <cell r="D683">
            <v>1936</v>
          </cell>
          <cell r="E683">
            <v>262</v>
          </cell>
          <cell r="F683">
            <v>116</v>
          </cell>
          <cell r="G683">
            <v>12</v>
          </cell>
          <cell r="J683" t="str">
            <v>Antena</v>
          </cell>
          <cell r="K683" t="str">
            <v>Prisma</v>
          </cell>
          <cell r="M683">
            <v>1</v>
          </cell>
          <cell r="O683">
            <v>0.51</v>
          </cell>
          <cell r="P683">
            <v>12</v>
          </cell>
        </row>
        <row r="684">
          <cell r="C684" t="str">
            <v>739 624</v>
          </cell>
          <cell r="D684">
            <v>2580</v>
          </cell>
          <cell r="E684">
            <v>262</v>
          </cell>
          <cell r="F684">
            <v>116</v>
          </cell>
          <cell r="G684">
            <v>19</v>
          </cell>
          <cell r="J684" t="str">
            <v>Antena</v>
          </cell>
          <cell r="K684" t="str">
            <v>Prisma</v>
          </cell>
          <cell r="M684">
            <v>1</v>
          </cell>
          <cell r="O684">
            <v>0.68</v>
          </cell>
          <cell r="P684">
            <v>19</v>
          </cell>
        </row>
        <row r="685">
          <cell r="C685" t="str">
            <v>739 630</v>
          </cell>
          <cell r="D685">
            <v>2580</v>
          </cell>
          <cell r="E685">
            <v>262</v>
          </cell>
          <cell r="F685">
            <v>116</v>
          </cell>
          <cell r="G685">
            <v>19</v>
          </cell>
          <cell r="J685" t="str">
            <v>Antena</v>
          </cell>
          <cell r="K685" t="str">
            <v>Prisma</v>
          </cell>
          <cell r="M685">
            <v>1</v>
          </cell>
          <cell r="O685">
            <v>0.68</v>
          </cell>
          <cell r="P685">
            <v>19</v>
          </cell>
        </row>
        <row r="686">
          <cell r="C686" t="str">
            <v>739 632</v>
          </cell>
          <cell r="D686">
            <v>1296</v>
          </cell>
          <cell r="E686">
            <v>262</v>
          </cell>
          <cell r="F686">
            <v>116</v>
          </cell>
          <cell r="G686">
            <v>8</v>
          </cell>
          <cell r="J686" t="str">
            <v>Antena</v>
          </cell>
          <cell r="K686" t="str">
            <v>Prisma</v>
          </cell>
          <cell r="M686">
            <v>1</v>
          </cell>
          <cell r="O686">
            <v>0.34</v>
          </cell>
          <cell r="P686">
            <v>8</v>
          </cell>
        </row>
        <row r="687">
          <cell r="C687" t="str">
            <v>739 633</v>
          </cell>
          <cell r="D687">
            <v>1296</v>
          </cell>
          <cell r="E687">
            <v>262</v>
          </cell>
          <cell r="F687">
            <v>116</v>
          </cell>
          <cell r="G687">
            <v>8</v>
          </cell>
          <cell r="J687" t="str">
            <v>Antena</v>
          </cell>
          <cell r="K687" t="str">
            <v>Prisma</v>
          </cell>
          <cell r="M687">
            <v>1</v>
          </cell>
          <cell r="O687">
            <v>0.34</v>
          </cell>
          <cell r="P687">
            <v>8</v>
          </cell>
        </row>
        <row r="688">
          <cell r="C688" t="str">
            <v>739 634</v>
          </cell>
          <cell r="D688">
            <v>1936</v>
          </cell>
          <cell r="E688">
            <v>262</v>
          </cell>
          <cell r="F688">
            <v>116</v>
          </cell>
          <cell r="G688">
            <v>12</v>
          </cell>
          <cell r="J688" t="str">
            <v>Antena</v>
          </cell>
          <cell r="K688" t="str">
            <v>Prisma</v>
          </cell>
          <cell r="M688">
            <v>1</v>
          </cell>
          <cell r="O688">
            <v>0.51</v>
          </cell>
          <cell r="P688">
            <v>12</v>
          </cell>
        </row>
        <row r="689">
          <cell r="C689" t="str">
            <v>739 635</v>
          </cell>
          <cell r="D689">
            <v>2256</v>
          </cell>
          <cell r="E689">
            <v>262</v>
          </cell>
          <cell r="F689">
            <v>116</v>
          </cell>
          <cell r="G689">
            <v>16</v>
          </cell>
          <cell r="J689" t="str">
            <v>Antena</v>
          </cell>
          <cell r="K689" t="str">
            <v>Prisma</v>
          </cell>
          <cell r="M689">
            <v>1</v>
          </cell>
          <cell r="O689">
            <v>0.6</v>
          </cell>
          <cell r="P689">
            <v>16</v>
          </cell>
        </row>
        <row r="690">
          <cell r="C690" t="str">
            <v>739 636</v>
          </cell>
          <cell r="D690">
            <v>2580</v>
          </cell>
          <cell r="E690">
            <v>262</v>
          </cell>
          <cell r="F690">
            <v>116</v>
          </cell>
          <cell r="G690">
            <v>19</v>
          </cell>
          <cell r="J690" t="str">
            <v>Antena</v>
          </cell>
          <cell r="K690" t="str">
            <v>Prisma</v>
          </cell>
          <cell r="M690">
            <v>1</v>
          </cell>
          <cell r="O690">
            <v>0.68</v>
          </cell>
          <cell r="P690">
            <v>19</v>
          </cell>
        </row>
        <row r="691">
          <cell r="C691" t="str">
            <v>739 646</v>
          </cell>
          <cell r="D691">
            <v>656</v>
          </cell>
          <cell r="E691">
            <v>262</v>
          </cell>
          <cell r="F691">
            <v>116</v>
          </cell>
          <cell r="G691">
            <v>6</v>
          </cell>
          <cell r="J691" t="str">
            <v>Antena</v>
          </cell>
          <cell r="K691" t="str">
            <v>Prisma</v>
          </cell>
          <cell r="M691">
            <v>1</v>
          </cell>
          <cell r="O691">
            <v>0.18000000000000002</v>
          </cell>
          <cell r="P691">
            <v>6</v>
          </cell>
        </row>
        <row r="692">
          <cell r="C692" t="str">
            <v>739 648</v>
          </cell>
          <cell r="D692">
            <v>1296</v>
          </cell>
          <cell r="E692">
            <v>262</v>
          </cell>
          <cell r="F692">
            <v>116</v>
          </cell>
          <cell r="G692">
            <v>8</v>
          </cell>
          <cell r="J692" t="str">
            <v>Antena</v>
          </cell>
          <cell r="K692" t="str">
            <v>Prisma</v>
          </cell>
          <cell r="M692">
            <v>1</v>
          </cell>
          <cell r="O692">
            <v>0.34</v>
          </cell>
          <cell r="P692">
            <v>8</v>
          </cell>
        </row>
        <row r="693">
          <cell r="C693" t="str">
            <v>739 649</v>
          </cell>
          <cell r="D693">
            <v>1936</v>
          </cell>
          <cell r="E693">
            <v>262</v>
          </cell>
          <cell r="F693">
            <v>116</v>
          </cell>
          <cell r="G693">
            <v>12</v>
          </cell>
          <cell r="J693" t="str">
            <v>Antena</v>
          </cell>
          <cell r="K693" t="str">
            <v>Prisma</v>
          </cell>
          <cell r="M693">
            <v>1</v>
          </cell>
          <cell r="O693">
            <v>0.51</v>
          </cell>
          <cell r="P693">
            <v>12</v>
          </cell>
        </row>
        <row r="694">
          <cell r="C694" t="str">
            <v>739 650</v>
          </cell>
          <cell r="D694">
            <v>2580</v>
          </cell>
          <cell r="E694">
            <v>262</v>
          </cell>
          <cell r="F694">
            <v>116</v>
          </cell>
          <cell r="G694">
            <v>19</v>
          </cell>
          <cell r="J694" t="str">
            <v>Antena</v>
          </cell>
          <cell r="K694" t="str">
            <v>Prisma</v>
          </cell>
          <cell r="M694">
            <v>1</v>
          </cell>
          <cell r="O694">
            <v>0.68</v>
          </cell>
          <cell r="P694">
            <v>19</v>
          </cell>
        </row>
        <row r="695">
          <cell r="C695" t="str">
            <v>739 651</v>
          </cell>
          <cell r="D695">
            <v>256</v>
          </cell>
          <cell r="E695">
            <v>262</v>
          </cell>
          <cell r="F695">
            <v>116</v>
          </cell>
          <cell r="G695">
            <v>3</v>
          </cell>
          <cell r="J695" t="str">
            <v>Antena</v>
          </cell>
          <cell r="K695" t="str">
            <v>Prisma</v>
          </cell>
          <cell r="M695">
            <v>1</v>
          </cell>
          <cell r="O695">
            <v>6.9999999999999993E-2</v>
          </cell>
          <cell r="P695">
            <v>3</v>
          </cell>
        </row>
        <row r="696">
          <cell r="C696" t="str">
            <v>739 655</v>
          </cell>
          <cell r="D696">
            <v>1936</v>
          </cell>
          <cell r="E696">
            <v>262</v>
          </cell>
          <cell r="F696">
            <v>116</v>
          </cell>
          <cell r="G696">
            <v>14</v>
          </cell>
          <cell r="J696" t="str">
            <v>Antena</v>
          </cell>
          <cell r="K696" t="str">
            <v>Prisma</v>
          </cell>
          <cell r="M696">
            <v>1</v>
          </cell>
          <cell r="O696">
            <v>0.51</v>
          </cell>
          <cell r="P696">
            <v>14</v>
          </cell>
        </row>
        <row r="697">
          <cell r="C697" t="str">
            <v>739 658</v>
          </cell>
          <cell r="D697">
            <v>1296</v>
          </cell>
          <cell r="E697">
            <v>262</v>
          </cell>
          <cell r="F697">
            <v>116</v>
          </cell>
          <cell r="G697">
            <v>8</v>
          </cell>
          <cell r="J697" t="str">
            <v>Antena</v>
          </cell>
          <cell r="K697" t="str">
            <v>Prisma</v>
          </cell>
          <cell r="M697">
            <v>1</v>
          </cell>
          <cell r="O697">
            <v>0.34</v>
          </cell>
          <cell r="P697">
            <v>8</v>
          </cell>
        </row>
        <row r="698">
          <cell r="C698" t="str">
            <v>739 660</v>
          </cell>
          <cell r="D698">
            <v>1936</v>
          </cell>
          <cell r="E698">
            <v>262</v>
          </cell>
          <cell r="F698">
            <v>116</v>
          </cell>
          <cell r="G698">
            <v>14</v>
          </cell>
          <cell r="J698" t="str">
            <v>Antena</v>
          </cell>
          <cell r="K698" t="str">
            <v>Prisma</v>
          </cell>
          <cell r="M698">
            <v>1</v>
          </cell>
          <cell r="O698">
            <v>0.51</v>
          </cell>
          <cell r="P698">
            <v>14</v>
          </cell>
        </row>
        <row r="699">
          <cell r="C699" t="str">
            <v>739 662</v>
          </cell>
          <cell r="D699">
            <v>2580</v>
          </cell>
          <cell r="E699">
            <v>262</v>
          </cell>
          <cell r="F699">
            <v>116</v>
          </cell>
          <cell r="G699">
            <v>19</v>
          </cell>
          <cell r="J699" t="str">
            <v>Antena</v>
          </cell>
          <cell r="K699" t="str">
            <v>Prisma</v>
          </cell>
          <cell r="M699">
            <v>1</v>
          </cell>
          <cell r="O699">
            <v>0.68</v>
          </cell>
          <cell r="P699">
            <v>19</v>
          </cell>
        </row>
        <row r="700">
          <cell r="C700" t="str">
            <v>739 695</v>
          </cell>
          <cell r="D700">
            <v>174</v>
          </cell>
          <cell r="E700">
            <v>155</v>
          </cell>
          <cell r="F700">
            <v>69</v>
          </cell>
          <cell r="G700">
            <v>3</v>
          </cell>
          <cell r="J700" t="str">
            <v>Antena</v>
          </cell>
          <cell r="K700" t="str">
            <v>Prisma</v>
          </cell>
          <cell r="M700">
            <v>1</v>
          </cell>
          <cell r="O700">
            <v>0.03</v>
          </cell>
          <cell r="P700">
            <v>3</v>
          </cell>
        </row>
        <row r="701">
          <cell r="C701" t="str">
            <v>739 698</v>
          </cell>
          <cell r="D701">
            <v>702</v>
          </cell>
          <cell r="E701">
            <v>155</v>
          </cell>
          <cell r="F701">
            <v>69</v>
          </cell>
          <cell r="G701">
            <v>3.5</v>
          </cell>
          <cell r="J701" t="str">
            <v>Antena</v>
          </cell>
          <cell r="K701" t="str">
            <v>Prisma</v>
          </cell>
          <cell r="M701">
            <v>1</v>
          </cell>
          <cell r="O701">
            <v>0.11</v>
          </cell>
          <cell r="P701">
            <v>3.5</v>
          </cell>
        </row>
        <row r="702">
          <cell r="C702" t="str">
            <v>739 707</v>
          </cell>
          <cell r="D702">
            <v>1302</v>
          </cell>
          <cell r="E702">
            <v>155</v>
          </cell>
          <cell r="F702">
            <v>69</v>
          </cell>
          <cell r="G702">
            <v>6</v>
          </cell>
          <cell r="J702" t="str">
            <v>Antena</v>
          </cell>
          <cell r="K702" t="str">
            <v>Prisma</v>
          </cell>
          <cell r="M702">
            <v>1</v>
          </cell>
          <cell r="O702">
            <v>0.21000000000000002</v>
          </cell>
          <cell r="P702">
            <v>6</v>
          </cell>
        </row>
        <row r="703">
          <cell r="C703" t="str">
            <v>739 710</v>
          </cell>
          <cell r="D703">
            <v>1902</v>
          </cell>
          <cell r="E703">
            <v>155</v>
          </cell>
          <cell r="F703">
            <v>69</v>
          </cell>
          <cell r="G703">
            <v>9</v>
          </cell>
          <cell r="J703" t="str">
            <v>Antena</v>
          </cell>
          <cell r="K703" t="str">
            <v>Prisma</v>
          </cell>
          <cell r="M703">
            <v>1</v>
          </cell>
          <cell r="O703">
            <v>0.3</v>
          </cell>
          <cell r="P703">
            <v>9</v>
          </cell>
        </row>
        <row r="704">
          <cell r="C704" t="str">
            <v>739 714</v>
          </cell>
          <cell r="D704">
            <v>1302</v>
          </cell>
          <cell r="E704">
            <v>155</v>
          </cell>
          <cell r="F704">
            <v>49</v>
          </cell>
          <cell r="G704">
            <v>4.5999999999999996</v>
          </cell>
          <cell r="J704" t="str">
            <v>Antena</v>
          </cell>
          <cell r="K704" t="str">
            <v>Prisma</v>
          </cell>
          <cell r="M704">
            <v>1</v>
          </cell>
          <cell r="O704">
            <v>0.21000000000000002</v>
          </cell>
          <cell r="P704">
            <v>4.5999999999999996</v>
          </cell>
        </row>
        <row r="705">
          <cell r="C705" t="str">
            <v>739 715</v>
          </cell>
          <cell r="D705">
            <v>1942</v>
          </cell>
          <cell r="E705">
            <v>155</v>
          </cell>
          <cell r="F705">
            <v>49</v>
          </cell>
          <cell r="G705">
            <v>6.9</v>
          </cell>
          <cell r="J705" t="str">
            <v>Antena</v>
          </cell>
          <cell r="K705" t="str">
            <v>Prisma</v>
          </cell>
          <cell r="M705">
            <v>1</v>
          </cell>
          <cell r="O705">
            <v>0.31</v>
          </cell>
          <cell r="P705">
            <v>6.9</v>
          </cell>
        </row>
        <row r="706">
          <cell r="C706" t="str">
            <v>739 752</v>
          </cell>
          <cell r="D706">
            <v>1465</v>
          </cell>
          <cell r="E706">
            <v>51</v>
          </cell>
          <cell r="F706">
            <v>51</v>
          </cell>
          <cell r="G706">
            <v>5.5</v>
          </cell>
          <cell r="J706" t="str">
            <v>Antena</v>
          </cell>
          <cell r="K706" t="str">
            <v>Cilindro</v>
          </cell>
          <cell r="M706">
            <v>1</v>
          </cell>
          <cell r="O706">
            <v>0.08</v>
          </cell>
          <cell r="P706">
            <v>5.5</v>
          </cell>
        </row>
        <row r="707">
          <cell r="C707" t="str">
            <v>739 785</v>
          </cell>
          <cell r="D707">
            <v>807</v>
          </cell>
          <cell r="E707">
            <v>51</v>
          </cell>
          <cell r="F707">
            <v>51</v>
          </cell>
          <cell r="G707">
            <v>4</v>
          </cell>
          <cell r="J707" t="str">
            <v>Antena</v>
          </cell>
          <cell r="K707" t="str">
            <v>Cilindro</v>
          </cell>
          <cell r="M707">
            <v>1</v>
          </cell>
          <cell r="O707">
            <v>0.05</v>
          </cell>
          <cell r="P707">
            <v>4</v>
          </cell>
        </row>
        <row r="708">
          <cell r="C708" t="str">
            <v>739 854</v>
          </cell>
          <cell r="D708">
            <v>2254</v>
          </cell>
          <cell r="E708">
            <v>255</v>
          </cell>
          <cell r="F708">
            <v>105</v>
          </cell>
          <cell r="G708">
            <v>10.5</v>
          </cell>
          <cell r="J708" t="str">
            <v>Antena</v>
          </cell>
          <cell r="K708" t="str">
            <v>Prisma</v>
          </cell>
          <cell r="M708">
            <v>1</v>
          </cell>
          <cell r="O708">
            <v>0.57999999999999996</v>
          </cell>
          <cell r="P708">
            <v>10.5</v>
          </cell>
        </row>
        <row r="709">
          <cell r="C709" t="str">
            <v>739 856</v>
          </cell>
          <cell r="D709">
            <v>2254</v>
          </cell>
          <cell r="E709">
            <v>258</v>
          </cell>
          <cell r="F709">
            <v>103</v>
          </cell>
          <cell r="G709">
            <v>10.5</v>
          </cell>
          <cell r="J709" t="str">
            <v>Antena</v>
          </cell>
          <cell r="K709" t="str">
            <v>Prisma</v>
          </cell>
          <cell r="M709">
            <v>1</v>
          </cell>
          <cell r="O709">
            <v>0.59</v>
          </cell>
          <cell r="P709">
            <v>10.5</v>
          </cell>
        </row>
        <row r="710">
          <cell r="C710" t="str">
            <v>739 927</v>
          </cell>
          <cell r="D710">
            <v>982</v>
          </cell>
          <cell r="E710">
            <v>262</v>
          </cell>
          <cell r="F710">
            <v>59</v>
          </cell>
          <cell r="G710">
            <v>7</v>
          </cell>
          <cell r="J710" t="str">
            <v>Antena</v>
          </cell>
          <cell r="K710" t="str">
            <v>Prisma</v>
          </cell>
          <cell r="M710">
            <v>1</v>
          </cell>
          <cell r="O710">
            <v>0.26</v>
          </cell>
          <cell r="P710">
            <v>7</v>
          </cell>
        </row>
        <row r="711">
          <cell r="C711" t="str">
            <v>739 990</v>
          </cell>
          <cell r="D711">
            <v>1160</v>
          </cell>
          <cell r="E711">
            <v>350</v>
          </cell>
          <cell r="F711">
            <v>170</v>
          </cell>
          <cell r="G711">
            <v>9</v>
          </cell>
          <cell r="J711" t="str">
            <v>Antena</v>
          </cell>
          <cell r="K711" t="str">
            <v>Prisma</v>
          </cell>
          <cell r="M711">
            <v>1</v>
          </cell>
          <cell r="O711">
            <v>0.41000000000000003</v>
          </cell>
          <cell r="P711">
            <v>9</v>
          </cell>
        </row>
        <row r="712">
          <cell r="C712" t="str">
            <v>741 067</v>
          </cell>
          <cell r="D712">
            <v>1934</v>
          </cell>
          <cell r="E712">
            <v>258</v>
          </cell>
          <cell r="F712">
            <v>103</v>
          </cell>
          <cell r="G712">
            <v>9</v>
          </cell>
          <cell r="J712" t="str">
            <v>Antena</v>
          </cell>
          <cell r="K712" t="str">
            <v>Prisma</v>
          </cell>
          <cell r="M712">
            <v>1</v>
          </cell>
          <cell r="O712">
            <v>0.5</v>
          </cell>
          <cell r="P712">
            <v>9</v>
          </cell>
        </row>
        <row r="713">
          <cell r="C713" t="str">
            <v>741 214</v>
          </cell>
          <cell r="D713">
            <v>702</v>
          </cell>
          <cell r="E713">
            <v>155</v>
          </cell>
          <cell r="F713">
            <v>69</v>
          </cell>
          <cell r="G713">
            <v>3.5</v>
          </cell>
          <cell r="J713" t="str">
            <v>Antena</v>
          </cell>
          <cell r="K713" t="str">
            <v>Prisma</v>
          </cell>
          <cell r="M713">
            <v>1</v>
          </cell>
          <cell r="O713">
            <v>0.11</v>
          </cell>
          <cell r="P713">
            <v>3.5</v>
          </cell>
        </row>
        <row r="714">
          <cell r="C714" t="str">
            <v>741 264</v>
          </cell>
          <cell r="D714">
            <v>662</v>
          </cell>
          <cell r="E714">
            <v>155</v>
          </cell>
          <cell r="F714">
            <v>49</v>
          </cell>
          <cell r="G714">
            <v>3.5</v>
          </cell>
          <cell r="J714" t="str">
            <v>Antena</v>
          </cell>
          <cell r="K714" t="str">
            <v>Prisma</v>
          </cell>
          <cell r="M714">
            <v>1</v>
          </cell>
          <cell r="O714">
            <v>0.11</v>
          </cell>
          <cell r="P714">
            <v>3.5</v>
          </cell>
        </row>
        <row r="715">
          <cell r="C715" t="str">
            <v>741 316</v>
          </cell>
          <cell r="D715">
            <v>656</v>
          </cell>
          <cell r="E715">
            <v>262</v>
          </cell>
          <cell r="F715">
            <v>116</v>
          </cell>
          <cell r="G715">
            <v>7</v>
          </cell>
          <cell r="J715" t="str">
            <v>Antena</v>
          </cell>
          <cell r="K715" t="str">
            <v>Prisma</v>
          </cell>
          <cell r="M715">
            <v>1</v>
          </cell>
          <cell r="O715">
            <v>0.18000000000000002</v>
          </cell>
          <cell r="P715">
            <v>7</v>
          </cell>
        </row>
        <row r="716">
          <cell r="C716" t="str">
            <v>741 320</v>
          </cell>
          <cell r="D716">
            <v>1296</v>
          </cell>
          <cell r="E716">
            <v>262</v>
          </cell>
          <cell r="F716">
            <v>116</v>
          </cell>
          <cell r="G716">
            <v>13</v>
          </cell>
          <cell r="J716" t="str">
            <v>Antena</v>
          </cell>
          <cell r="K716" t="str">
            <v>Prisma</v>
          </cell>
          <cell r="M716">
            <v>1</v>
          </cell>
          <cell r="O716">
            <v>0.34</v>
          </cell>
          <cell r="P716">
            <v>13</v>
          </cell>
        </row>
        <row r="717">
          <cell r="C717" t="str">
            <v>741 322</v>
          </cell>
          <cell r="D717">
            <v>1936</v>
          </cell>
          <cell r="E717">
            <v>262</v>
          </cell>
          <cell r="F717">
            <v>116</v>
          </cell>
          <cell r="G717">
            <v>19</v>
          </cell>
          <cell r="J717" t="str">
            <v>Antena</v>
          </cell>
          <cell r="K717" t="str">
            <v>Prisma</v>
          </cell>
          <cell r="M717">
            <v>1</v>
          </cell>
          <cell r="O717">
            <v>0.51</v>
          </cell>
          <cell r="P717">
            <v>19</v>
          </cell>
        </row>
        <row r="718">
          <cell r="C718" t="str">
            <v>741 324</v>
          </cell>
          <cell r="D718">
            <v>2580</v>
          </cell>
          <cell r="E718">
            <v>262</v>
          </cell>
          <cell r="F718">
            <v>116</v>
          </cell>
          <cell r="G718">
            <v>25</v>
          </cell>
          <cell r="J718" t="str">
            <v>Antena</v>
          </cell>
          <cell r="K718" t="str">
            <v>Prisma</v>
          </cell>
          <cell r="M718">
            <v>1</v>
          </cell>
          <cell r="O718">
            <v>0.68</v>
          </cell>
          <cell r="P718">
            <v>25</v>
          </cell>
        </row>
        <row r="719">
          <cell r="C719" t="str">
            <v>741 325</v>
          </cell>
          <cell r="D719">
            <v>656</v>
          </cell>
          <cell r="E719">
            <v>262</v>
          </cell>
          <cell r="F719">
            <v>116</v>
          </cell>
          <cell r="G719">
            <v>7</v>
          </cell>
          <cell r="J719" t="str">
            <v>Antena</v>
          </cell>
          <cell r="K719" t="str">
            <v>Prisma</v>
          </cell>
          <cell r="M719">
            <v>1</v>
          </cell>
          <cell r="O719">
            <v>0.18000000000000002</v>
          </cell>
          <cell r="P719">
            <v>7</v>
          </cell>
        </row>
        <row r="720">
          <cell r="C720" t="str">
            <v>741 326</v>
          </cell>
          <cell r="D720">
            <v>1422</v>
          </cell>
          <cell r="E720">
            <v>287</v>
          </cell>
          <cell r="F720">
            <v>165</v>
          </cell>
          <cell r="G720">
            <v>13</v>
          </cell>
          <cell r="J720" t="str">
            <v>Antena</v>
          </cell>
          <cell r="K720" t="str">
            <v>Prisma</v>
          </cell>
          <cell r="M720">
            <v>1</v>
          </cell>
          <cell r="O720">
            <v>0.41000000000000003</v>
          </cell>
          <cell r="P720">
            <v>13</v>
          </cell>
        </row>
        <row r="721">
          <cell r="C721" t="str">
            <v>741 327</v>
          </cell>
          <cell r="D721">
            <v>1936</v>
          </cell>
          <cell r="E721">
            <v>262</v>
          </cell>
          <cell r="F721">
            <v>116</v>
          </cell>
          <cell r="G721">
            <v>19</v>
          </cell>
          <cell r="J721" t="str">
            <v>Antena</v>
          </cell>
          <cell r="K721" t="str">
            <v>Prisma</v>
          </cell>
          <cell r="M721">
            <v>1</v>
          </cell>
          <cell r="O721">
            <v>0.51</v>
          </cell>
          <cell r="P721">
            <v>19</v>
          </cell>
        </row>
        <row r="722">
          <cell r="C722" t="str">
            <v>741 328</v>
          </cell>
          <cell r="D722">
            <v>2580</v>
          </cell>
          <cell r="E722">
            <v>262</v>
          </cell>
          <cell r="F722">
            <v>116</v>
          </cell>
          <cell r="G722">
            <v>25</v>
          </cell>
          <cell r="J722" t="str">
            <v>Antena</v>
          </cell>
          <cell r="K722" t="str">
            <v>Prisma</v>
          </cell>
          <cell r="M722">
            <v>1</v>
          </cell>
          <cell r="O722">
            <v>0.68</v>
          </cell>
          <cell r="P722">
            <v>25</v>
          </cell>
        </row>
        <row r="723">
          <cell r="C723" t="str">
            <v>741 336</v>
          </cell>
          <cell r="D723">
            <v>2580</v>
          </cell>
          <cell r="E723">
            <v>262</v>
          </cell>
          <cell r="F723">
            <v>116</v>
          </cell>
          <cell r="G723">
            <v>25</v>
          </cell>
          <cell r="J723" t="str">
            <v>Antena</v>
          </cell>
          <cell r="K723" t="str">
            <v>Prisma</v>
          </cell>
          <cell r="M723">
            <v>1</v>
          </cell>
          <cell r="O723">
            <v>0.68</v>
          </cell>
          <cell r="P723">
            <v>25</v>
          </cell>
        </row>
        <row r="724">
          <cell r="C724" t="str">
            <v>741 344</v>
          </cell>
          <cell r="D724">
            <v>2580</v>
          </cell>
          <cell r="E724">
            <v>262</v>
          </cell>
          <cell r="F724">
            <v>116</v>
          </cell>
          <cell r="G724">
            <v>25</v>
          </cell>
          <cell r="J724" t="str">
            <v>Antena</v>
          </cell>
          <cell r="K724" t="str">
            <v>Prisma</v>
          </cell>
          <cell r="M724">
            <v>1</v>
          </cell>
          <cell r="O724">
            <v>0.68</v>
          </cell>
          <cell r="P724">
            <v>25</v>
          </cell>
        </row>
        <row r="725">
          <cell r="C725" t="str">
            <v>741 444</v>
          </cell>
          <cell r="D725">
            <v>1302</v>
          </cell>
          <cell r="E725">
            <v>155</v>
          </cell>
          <cell r="F725">
            <v>49</v>
          </cell>
          <cell r="G725">
            <v>6</v>
          </cell>
          <cell r="J725" t="str">
            <v>Antena</v>
          </cell>
          <cell r="K725" t="str">
            <v>Prisma</v>
          </cell>
          <cell r="M725">
            <v>1</v>
          </cell>
          <cell r="O725">
            <v>0.21000000000000002</v>
          </cell>
          <cell r="P725">
            <v>6</v>
          </cell>
        </row>
        <row r="726">
          <cell r="C726" t="str">
            <v>741 445</v>
          </cell>
          <cell r="D726">
            <v>1302</v>
          </cell>
          <cell r="E726">
            <v>155</v>
          </cell>
          <cell r="F726">
            <v>49</v>
          </cell>
          <cell r="G726">
            <v>6</v>
          </cell>
          <cell r="J726" t="str">
            <v>Antena</v>
          </cell>
          <cell r="K726" t="str">
            <v>Prisma</v>
          </cell>
          <cell r="M726">
            <v>1</v>
          </cell>
          <cell r="O726">
            <v>0.21000000000000002</v>
          </cell>
          <cell r="P726">
            <v>6</v>
          </cell>
        </row>
        <row r="727">
          <cell r="C727" t="str">
            <v>741 571</v>
          </cell>
          <cell r="D727">
            <v>78</v>
          </cell>
          <cell r="E727">
            <v>210</v>
          </cell>
          <cell r="F727">
            <v>210</v>
          </cell>
          <cell r="G727">
            <v>0.3</v>
          </cell>
          <cell r="J727" t="str">
            <v>Antena</v>
          </cell>
          <cell r="K727" t="str">
            <v>Cono</v>
          </cell>
          <cell r="M727">
            <v>1</v>
          </cell>
          <cell r="O727">
            <v>0.02</v>
          </cell>
          <cell r="P727">
            <v>0.3</v>
          </cell>
        </row>
        <row r="728">
          <cell r="C728" t="str">
            <v>741 572</v>
          </cell>
          <cell r="D728">
            <v>78</v>
          </cell>
          <cell r="E728">
            <v>260</v>
          </cell>
          <cell r="F728">
            <v>260</v>
          </cell>
          <cell r="G728">
            <v>0.4</v>
          </cell>
          <cell r="J728" t="str">
            <v>Antena</v>
          </cell>
          <cell r="K728" t="str">
            <v>Cono</v>
          </cell>
          <cell r="M728">
            <v>1</v>
          </cell>
          <cell r="O728">
            <v>0.03</v>
          </cell>
          <cell r="P728">
            <v>0.4</v>
          </cell>
        </row>
        <row r="729">
          <cell r="C729" t="str">
            <v>741 619</v>
          </cell>
          <cell r="D729">
            <v>2574</v>
          </cell>
          <cell r="E729">
            <v>258</v>
          </cell>
          <cell r="F729">
            <v>103</v>
          </cell>
          <cell r="G729">
            <v>13.2</v>
          </cell>
          <cell r="J729" t="str">
            <v>Antena</v>
          </cell>
          <cell r="K729" t="str">
            <v>Prisma</v>
          </cell>
          <cell r="M729">
            <v>1</v>
          </cell>
          <cell r="O729">
            <v>0.67</v>
          </cell>
          <cell r="P729">
            <v>13.2</v>
          </cell>
        </row>
        <row r="730">
          <cell r="C730" t="str">
            <v>741 620</v>
          </cell>
          <cell r="D730">
            <v>2574</v>
          </cell>
          <cell r="E730">
            <v>258</v>
          </cell>
          <cell r="F730">
            <v>103</v>
          </cell>
          <cell r="G730">
            <v>12</v>
          </cell>
          <cell r="J730" t="str">
            <v>Antena</v>
          </cell>
          <cell r="K730" t="str">
            <v>Prisma</v>
          </cell>
          <cell r="M730">
            <v>1</v>
          </cell>
          <cell r="O730">
            <v>0.67</v>
          </cell>
          <cell r="P730">
            <v>12</v>
          </cell>
        </row>
        <row r="731">
          <cell r="C731" t="str">
            <v>741 622</v>
          </cell>
          <cell r="D731">
            <v>1936</v>
          </cell>
          <cell r="E731">
            <v>262</v>
          </cell>
          <cell r="F731">
            <v>116</v>
          </cell>
          <cell r="G731">
            <v>12</v>
          </cell>
          <cell r="J731" t="str">
            <v>Antena</v>
          </cell>
          <cell r="K731" t="str">
            <v>Prisma</v>
          </cell>
          <cell r="M731">
            <v>1</v>
          </cell>
          <cell r="O731">
            <v>0.51</v>
          </cell>
          <cell r="P731">
            <v>12</v>
          </cell>
        </row>
        <row r="732">
          <cell r="C732" t="str">
            <v>741 627</v>
          </cell>
          <cell r="D732">
            <v>662</v>
          </cell>
          <cell r="E732">
            <v>95</v>
          </cell>
          <cell r="F732">
            <v>49</v>
          </cell>
          <cell r="G732">
            <v>2</v>
          </cell>
          <cell r="J732" t="str">
            <v>Antena</v>
          </cell>
          <cell r="K732" t="str">
            <v>Prisma</v>
          </cell>
          <cell r="M732">
            <v>1</v>
          </cell>
          <cell r="O732">
            <v>6.9999999999999993E-2</v>
          </cell>
          <cell r="P732">
            <v>2</v>
          </cell>
        </row>
        <row r="733">
          <cell r="C733" t="str">
            <v>741 628</v>
          </cell>
          <cell r="D733">
            <v>662</v>
          </cell>
          <cell r="E733">
            <v>95</v>
          </cell>
          <cell r="F733">
            <v>49</v>
          </cell>
          <cell r="G733">
            <v>2</v>
          </cell>
          <cell r="J733" t="str">
            <v>Antena</v>
          </cell>
          <cell r="K733" t="str">
            <v>Prisma</v>
          </cell>
          <cell r="M733">
            <v>1</v>
          </cell>
          <cell r="O733">
            <v>6.9999999999999993E-2</v>
          </cell>
          <cell r="P733">
            <v>2</v>
          </cell>
        </row>
        <row r="734">
          <cell r="C734" t="str">
            <v>741 629</v>
          </cell>
          <cell r="D734">
            <v>662</v>
          </cell>
          <cell r="E734">
            <v>95</v>
          </cell>
          <cell r="F734">
            <v>49</v>
          </cell>
          <cell r="G734">
            <v>2</v>
          </cell>
          <cell r="J734" t="str">
            <v>Antena</v>
          </cell>
          <cell r="K734" t="str">
            <v>Prisma</v>
          </cell>
          <cell r="M734">
            <v>1</v>
          </cell>
          <cell r="O734">
            <v>6.9999999999999993E-2</v>
          </cell>
          <cell r="P734">
            <v>2</v>
          </cell>
        </row>
        <row r="735">
          <cell r="C735" t="str">
            <v>741 630</v>
          </cell>
          <cell r="D735">
            <v>662</v>
          </cell>
          <cell r="E735">
            <v>95</v>
          </cell>
          <cell r="F735">
            <v>49</v>
          </cell>
          <cell r="G735">
            <v>2</v>
          </cell>
          <cell r="J735" t="str">
            <v>Antena</v>
          </cell>
          <cell r="K735" t="str">
            <v>Prisma</v>
          </cell>
          <cell r="M735">
            <v>1</v>
          </cell>
          <cell r="O735">
            <v>6.9999999999999993E-2</v>
          </cell>
          <cell r="P735">
            <v>2</v>
          </cell>
        </row>
        <row r="736">
          <cell r="C736" t="str">
            <v>741 697</v>
          </cell>
          <cell r="D736">
            <v>860</v>
          </cell>
          <cell r="E736">
            <v>30</v>
          </cell>
          <cell r="F736">
            <v>30</v>
          </cell>
          <cell r="G736">
            <v>1.5</v>
          </cell>
          <cell r="J736" t="str">
            <v>Antena</v>
          </cell>
          <cell r="K736" t="str">
            <v>Cilindro</v>
          </cell>
          <cell r="M736">
            <v>1</v>
          </cell>
          <cell r="O736">
            <v>0.03</v>
          </cell>
          <cell r="P736">
            <v>1.5</v>
          </cell>
        </row>
        <row r="737">
          <cell r="C737" t="str">
            <v>741 717</v>
          </cell>
          <cell r="D737">
            <v>656</v>
          </cell>
          <cell r="E737">
            <v>560</v>
          </cell>
          <cell r="F737">
            <v>116</v>
          </cell>
          <cell r="G737">
            <v>13</v>
          </cell>
          <cell r="J737" t="str">
            <v>Antena</v>
          </cell>
          <cell r="K737" t="str">
            <v>Prisma</v>
          </cell>
          <cell r="M737">
            <v>1</v>
          </cell>
          <cell r="O737">
            <v>0.37</v>
          </cell>
          <cell r="P737">
            <v>13</v>
          </cell>
        </row>
        <row r="738">
          <cell r="C738" t="str">
            <v>741 718</v>
          </cell>
          <cell r="D738">
            <v>1296</v>
          </cell>
          <cell r="E738">
            <v>560</v>
          </cell>
          <cell r="F738">
            <v>116</v>
          </cell>
          <cell r="G738">
            <v>20</v>
          </cell>
          <cell r="J738" t="str">
            <v>Antena</v>
          </cell>
          <cell r="K738" t="str">
            <v>Prisma</v>
          </cell>
          <cell r="M738">
            <v>1</v>
          </cell>
          <cell r="O738">
            <v>0.73</v>
          </cell>
          <cell r="P738">
            <v>20</v>
          </cell>
        </row>
        <row r="739">
          <cell r="C739" t="str">
            <v>742 215</v>
          </cell>
          <cell r="D739">
            <v>1302</v>
          </cell>
          <cell r="E739">
            <v>155</v>
          </cell>
          <cell r="F739">
            <v>69</v>
          </cell>
          <cell r="G739">
            <v>7.5</v>
          </cell>
          <cell r="J739" t="str">
            <v>Antena</v>
          </cell>
          <cell r="K739" t="str">
            <v>Prisma</v>
          </cell>
          <cell r="M739">
            <v>1</v>
          </cell>
          <cell r="O739">
            <v>0.21000000000000002</v>
          </cell>
          <cell r="P739">
            <v>7.5</v>
          </cell>
        </row>
        <row r="740">
          <cell r="C740" t="str">
            <v>742 215v01</v>
          </cell>
          <cell r="D740">
            <v>1314</v>
          </cell>
          <cell r="E740">
            <v>155</v>
          </cell>
          <cell r="F740">
            <v>70</v>
          </cell>
          <cell r="G740">
            <v>6.5</v>
          </cell>
          <cell r="H740">
            <v>8.5</v>
          </cell>
          <cell r="J740" t="str">
            <v>Antena</v>
          </cell>
          <cell r="K740" t="str">
            <v>Prisma</v>
          </cell>
          <cell r="M740">
            <v>1</v>
          </cell>
          <cell r="O740">
            <v>0.21000000000000002</v>
          </cell>
          <cell r="P740">
            <v>8.5</v>
          </cell>
        </row>
        <row r="741">
          <cell r="C741" t="str">
            <v>742 219</v>
          </cell>
          <cell r="J741" t="str">
            <v>Antena</v>
          </cell>
          <cell r="K741" t="str">
            <v>Prisma</v>
          </cell>
          <cell r="M741">
            <v>1</v>
          </cell>
          <cell r="O741">
            <v>0.38700000000000001</v>
          </cell>
          <cell r="P741">
            <v>16</v>
          </cell>
        </row>
        <row r="742">
          <cell r="C742" t="str">
            <v>742 219V01</v>
          </cell>
          <cell r="D742">
            <v>1946</v>
          </cell>
          <cell r="E742">
            <v>199</v>
          </cell>
          <cell r="F742">
            <v>69</v>
          </cell>
          <cell r="J742" t="str">
            <v>Antena</v>
          </cell>
          <cell r="K742" t="str">
            <v>Prisma</v>
          </cell>
          <cell r="M742">
            <v>1</v>
          </cell>
          <cell r="O742">
            <v>0.38725399999999999</v>
          </cell>
          <cell r="P742">
            <v>16</v>
          </cell>
        </row>
        <row r="743">
          <cell r="C743" t="str">
            <v>742 236v01</v>
          </cell>
          <cell r="D743">
            <v>1319</v>
          </cell>
          <cell r="E743">
            <v>360</v>
          </cell>
          <cell r="F743">
            <v>130</v>
          </cell>
          <cell r="G743">
            <v>15</v>
          </cell>
          <cell r="H743">
            <v>17</v>
          </cell>
          <cell r="J743" t="str">
            <v>Antena</v>
          </cell>
          <cell r="K743" t="str">
            <v>Prisma</v>
          </cell>
          <cell r="M743">
            <v>1</v>
          </cell>
          <cell r="O743">
            <v>0.48</v>
          </cell>
          <cell r="P743">
            <v>17</v>
          </cell>
        </row>
        <row r="744">
          <cell r="C744" t="str">
            <v>742 265v01</v>
          </cell>
          <cell r="D744">
            <v>1933</v>
          </cell>
          <cell r="E744">
            <v>269</v>
          </cell>
          <cell r="F744">
            <v>154</v>
          </cell>
          <cell r="G744">
            <v>20</v>
          </cell>
          <cell r="H744">
            <v>22.8</v>
          </cell>
          <cell r="J744" t="str">
            <v>Antena</v>
          </cell>
          <cell r="K744" t="str">
            <v>Prisma</v>
          </cell>
          <cell r="M744">
            <v>1</v>
          </cell>
          <cell r="O744">
            <v>0.52</v>
          </cell>
          <cell r="P744">
            <v>22.8</v>
          </cell>
        </row>
        <row r="745">
          <cell r="C745" t="str">
            <v>800 10303V01</v>
          </cell>
          <cell r="D745">
            <v>1294</v>
          </cell>
          <cell r="E745">
            <v>259</v>
          </cell>
          <cell r="F745">
            <v>99</v>
          </cell>
          <cell r="G745">
            <v>10</v>
          </cell>
          <cell r="J745" t="str">
            <v>Antena</v>
          </cell>
          <cell r="K745" t="str">
            <v>Prisma</v>
          </cell>
          <cell r="M745">
            <v>1</v>
          </cell>
          <cell r="O745">
            <v>0.34</v>
          </cell>
          <cell r="P745">
            <v>10</v>
          </cell>
        </row>
        <row r="746">
          <cell r="C746" t="str">
            <v>800 10303V02</v>
          </cell>
          <cell r="D746">
            <v>1294</v>
          </cell>
          <cell r="E746">
            <v>259</v>
          </cell>
          <cell r="F746">
            <v>99</v>
          </cell>
          <cell r="G746">
            <v>10</v>
          </cell>
          <cell r="J746" t="str">
            <v>Antena</v>
          </cell>
          <cell r="K746" t="str">
            <v>Prisma</v>
          </cell>
          <cell r="M746">
            <v>1</v>
          </cell>
          <cell r="O746">
            <v>0.34</v>
          </cell>
          <cell r="P746">
            <v>10</v>
          </cell>
        </row>
        <row r="747">
          <cell r="C747" t="str">
            <v>800 10306V02</v>
          </cell>
          <cell r="D747">
            <v>2574</v>
          </cell>
          <cell r="E747">
            <v>259</v>
          </cell>
          <cell r="F747">
            <v>99</v>
          </cell>
          <cell r="G747">
            <v>14</v>
          </cell>
          <cell r="H747">
            <v>16</v>
          </cell>
          <cell r="J747" t="str">
            <v>Antena</v>
          </cell>
          <cell r="K747" t="str">
            <v>Prisma</v>
          </cell>
          <cell r="M747">
            <v>1</v>
          </cell>
          <cell r="O747">
            <v>0.67</v>
          </cell>
          <cell r="P747">
            <v>16</v>
          </cell>
        </row>
        <row r="748">
          <cell r="C748" t="str">
            <v>800 10456V02</v>
          </cell>
          <cell r="D748">
            <v>2254</v>
          </cell>
          <cell r="E748">
            <v>576</v>
          </cell>
          <cell r="F748">
            <v>99</v>
          </cell>
          <cell r="G748">
            <v>22</v>
          </cell>
          <cell r="H748">
            <v>24</v>
          </cell>
          <cell r="J748" t="str">
            <v>Antena</v>
          </cell>
          <cell r="K748" t="str">
            <v>Prisma</v>
          </cell>
          <cell r="M748">
            <v>1</v>
          </cell>
          <cell r="O748">
            <v>1.3</v>
          </cell>
          <cell r="P748">
            <v>24</v>
          </cell>
        </row>
        <row r="749">
          <cell r="C749" t="str">
            <v>800 10621V01</v>
          </cell>
          <cell r="D749">
            <v>1400</v>
          </cell>
          <cell r="E749">
            <v>155</v>
          </cell>
          <cell r="F749">
            <v>69</v>
          </cell>
          <cell r="G749">
            <v>13</v>
          </cell>
          <cell r="H749">
            <v>17.600000000000001</v>
          </cell>
          <cell r="J749" t="str">
            <v>Antena</v>
          </cell>
          <cell r="K749" t="str">
            <v>Prisma</v>
          </cell>
          <cell r="M749">
            <v>1</v>
          </cell>
          <cell r="O749">
            <v>0.217</v>
          </cell>
          <cell r="P749">
            <v>17.600000000000001</v>
          </cell>
        </row>
        <row r="750">
          <cell r="C750" t="str">
            <v>800 10622V01</v>
          </cell>
          <cell r="D750">
            <v>1471</v>
          </cell>
          <cell r="E750">
            <v>275</v>
          </cell>
          <cell r="F750">
            <v>86</v>
          </cell>
          <cell r="G750">
            <v>13</v>
          </cell>
          <cell r="H750">
            <v>14.5</v>
          </cell>
          <cell r="J750" t="str">
            <v>Antena</v>
          </cell>
          <cell r="K750" t="str">
            <v>Prisma</v>
          </cell>
          <cell r="M750">
            <v>1</v>
          </cell>
          <cell r="O750">
            <v>0.41000000000000003</v>
          </cell>
          <cell r="P750">
            <v>14.5</v>
          </cell>
        </row>
        <row r="751">
          <cell r="C751" t="str">
            <v>800 10307V01</v>
          </cell>
          <cell r="D751">
            <v>2574</v>
          </cell>
          <cell r="E751">
            <v>259</v>
          </cell>
          <cell r="F751">
            <v>99</v>
          </cell>
          <cell r="G751">
            <v>14</v>
          </cell>
          <cell r="H751">
            <v>16</v>
          </cell>
          <cell r="J751" t="str">
            <v>Antena</v>
          </cell>
          <cell r="K751" t="str">
            <v>Prisma</v>
          </cell>
          <cell r="M751">
            <v>1</v>
          </cell>
          <cell r="O751">
            <v>0.67</v>
          </cell>
          <cell r="P751">
            <v>16</v>
          </cell>
        </row>
        <row r="752">
          <cell r="C752" t="str">
            <v>800 10634</v>
          </cell>
          <cell r="D752">
            <v>1934</v>
          </cell>
          <cell r="E752">
            <v>259</v>
          </cell>
          <cell r="F752">
            <v>99</v>
          </cell>
          <cell r="G752">
            <v>10.5</v>
          </cell>
          <cell r="J752" t="str">
            <v>Antena</v>
          </cell>
          <cell r="K752" t="str">
            <v>Prisma</v>
          </cell>
          <cell r="M752">
            <v>1</v>
          </cell>
          <cell r="O752">
            <v>0.51</v>
          </cell>
          <cell r="P752">
            <v>10.5</v>
          </cell>
        </row>
        <row r="753">
          <cell r="C753" t="str">
            <v>800 10634V01</v>
          </cell>
          <cell r="J753" t="str">
            <v>Antena</v>
          </cell>
          <cell r="K753" t="str">
            <v>Prisma</v>
          </cell>
          <cell r="M753">
            <v>1</v>
          </cell>
          <cell r="O753">
            <v>0.67</v>
          </cell>
          <cell r="P753">
            <v>16</v>
          </cell>
        </row>
        <row r="754">
          <cell r="C754" t="str">
            <v>800 10682</v>
          </cell>
          <cell r="D754">
            <v>855</v>
          </cell>
          <cell r="E754">
            <v>323</v>
          </cell>
          <cell r="F754">
            <v>71</v>
          </cell>
          <cell r="G754">
            <v>11</v>
          </cell>
          <cell r="H754">
            <v>13</v>
          </cell>
          <cell r="J754" t="str">
            <v>Antena</v>
          </cell>
          <cell r="K754" t="str">
            <v>Prisma</v>
          </cell>
          <cell r="M754">
            <v>1</v>
          </cell>
          <cell r="O754">
            <v>0.28000000000000003</v>
          </cell>
          <cell r="P754">
            <v>13</v>
          </cell>
        </row>
        <row r="755">
          <cell r="C755" t="str">
            <v>800 10735V01</v>
          </cell>
          <cell r="D755">
            <v>1934</v>
          </cell>
          <cell r="E755">
            <v>303</v>
          </cell>
          <cell r="F755">
            <v>99</v>
          </cell>
          <cell r="G755">
            <v>13</v>
          </cell>
          <cell r="H755">
            <v>15</v>
          </cell>
          <cell r="J755" t="str">
            <v>Antena</v>
          </cell>
          <cell r="K755" t="str">
            <v>Prisma</v>
          </cell>
          <cell r="M755">
            <v>1</v>
          </cell>
          <cell r="O755">
            <v>0.59</v>
          </cell>
          <cell r="P755">
            <v>15</v>
          </cell>
        </row>
        <row r="756">
          <cell r="C756" t="str">
            <v>800 10922</v>
          </cell>
          <cell r="D756">
            <v>970</v>
          </cell>
          <cell r="E756">
            <v>179</v>
          </cell>
          <cell r="F756">
            <v>76</v>
          </cell>
          <cell r="G756">
            <v>7.6</v>
          </cell>
          <cell r="H756">
            <v>7.6</v>
          </cell>
          <cell r="J756" t="str">
            <v>Antena</v>
          </cell>
          <cell r="K756" t="str">
            <v>Prisma</v>
          </cell>
          <cell r="M756">
            <v>1</v>
          </cell>
          <cell r="O756">
            <v>0.17363000000000001</v>
          </cell>
          <cell r="P756">
            <v>7.6</v>
          </cell>
        </row>
        <row r="757">
          <cell r="C757" t="str">
            <v>GNSS ACTIVE ANTENNA</v>
          </cell>
          <cell r="D757">
            <v>225</v>
          </cell>
          <cell r="E757">
            <v>90</v>
          </cell>
          <cell r="F757">
            <v>90</v>
          </cell>
          <cell r="J757" t="str">
            <v>Antena</v>
          </cell>
          <cell r="K757" t="str">
            <v>Cono</v>
          </cell>
          <cell r="M757">
            <v>1</v>
          </cell>
          <cell r="O757">
            <v>0.03</v>
          </cell>
          <cell r="P757">
            <v>0</v>
          </cell>
        </row>
        <row r="758">
          <cell r="C758" t="str">
            <v>K 72 23 67</v>
          </cell>
          <cell r="D758">
            <v>500</v>
          </cell>
          <cell r="E758">
            <v>280</v>
          </cell>
          <cell r="F758">
            <v>280</v>
          </cell>
          <cell r="G758">
            <v>5</v>
          </cell>
          <cell r="J758" t="str">
            <v>Antena</v>
          </cell>
          <cell r="K758" t="str">
            <v>Cono</v>
          </cell>
          <cell r="M758">
            <v>1</v>
          </cell>
          <cell r="O758">
            <v>0.14000000000000001</v>
          </cell>
          <cell r="P758">
            <v>5</v>
          </cell>
        </row>
        <row r="759">
          <cell r="C759" t="str">
            <v>K 73 22 67</v>
          </cell>
          <cell r="D759">
            <v>300</v>
          </cell>
          <cell r="E759">
            <v>155</v>
          </cell>
          <cell r="F759">
            <v>785</v>
          </cell>
          <cell r="G759">
            <v>6.3</v>
          </cell>
          <cell r="J759" t="str">
            <v>Antena</v>
          </cell>
          <cell r="K759" t="str">
            <v>Cono</v>
          </cell>
          <cell r="M759">
            <v>1</v>
          </cell>
          <cell r="O759">
            <v>0.05</v>
          </cell>
          <cell r="P759">
            <v>6.3</v>
          </cell>
        </row>
        <row r="760">
          <cell r="C760" t="str">
            <v>K 73 45 64 7</v>
          </cell>
          <cell r="D760">
            <v>2250</v>
          </cell>
          <cell r="E760">
            <v>591</v>
          </cell>
          <cell r="F760">
            <v>406</v>
          </cell>
          <cell r="G760">
            <v>30</v>
          </cell>
          <cell r="J760" t="str">
            <v>Antena</v>
          </cell>
          <cell r="K760" t="str">
            <v>Prisma</v>
          </cell>
          <cell r="M760">
            <v>1</v>
          </cell>
          <cell r="O760">
            <v>1.33</v>
          </cell>
          <cell r="P760">
            <v>30</v>
          </cell>
        </row>
        <row r="761">
          <cell r="C761" t="str">
            <v>K 75 11 61</v>
          </cell>
          <cell r="D761">
            <v>348</v>
          </cell>
          <cell r="E761">
            <v>21</v>
          </cell>
          <cell r="F761">
            <v>21</v>
          </cell>
          <cell r="G761">
            <v>0.74</v>
          </cell>
          <cell r="J761" t="str">
            <v>Antena</v>
          </cell>
          <cell r="K761" t="str">
            <v>Cilindro</v>
          </cell>
          <cell r="M761">
            <v>1</v>
          </cell>
          <cell r="O761">
            <v>0.01</v>
          </cell>
          <cell r="P761">
            <v>0.79999999999999993</v>
          </cell>
        </row>
        <row r="762">
          <cell r="C762" t="str">
            <v>K 75 11 67</v>
          </cell>
          <cell r="D762">
            <v>348</v>
          </cell>
          <cell r="E762">
            <v>21</v>
          </cell>
          <cell r="F762">
            <v>21</v>
          </cell>
          <cell r="G762">
            <v>0.74</v>
          </cell>
          <cell r="J762" t="str">
            <v>Antena</v>
          </cell>
          <cell r="K762" t="str">
            <v>Cilindro</v>
          </cell>
          <cell r="M762">
            <v>1</v>
          </cell>
          <cell r="O762">
            <v>0.01</v>
          </cell>
          <cell r="P762">
            <v>0.79999999999999993</v>
          </cell>
        </row>
        <row r="763">
          <cell r="C763" t="str">
            <v>K 75 15 64 1</v>
          </cell>
          <cell r="D763">
            <v>715</v>
          </cell>
          <cell r="E763">
            <v>21</v>
          </cell>
          <cell r="F763">
            <v>21</v>
          </cell>
          <cell r="G763">
            <v>0.9</v>
          </cell>
          <cell r="J763" t="str">
            <v>Antena</v>
          </cell>
          <cell r="K763" t="str">
            <v>Cilindro</v>
          </cell>
          <cell r="M763">
            <v>1</v>
          </cell>
          <cell r="O763">
            <v>0.02</v>
          </cell>
          <cell r="P763">
            <v>0.9</v>
          </cell>
        </row>
        <row r="764">
          <cell r="C764" t="str">
            <v>K 75 15 64 7</v>
          </cell>
          <cell r="D764">
            <v>715</v>
          </cell>
          <cell r="E764">
            <v>21</v>
          </cell>
          <cell r="F764">
            <v>21</v>
          </cell>
          <cell r="G764">
            <v>0.9</v>
          </cell>
          <cell r="J764" t="str">
            <v>Antena</v>
          </cell>
          <cell r="K764" t="str">
            <v>Cilindro</v>
          </cell>
          <cell r="M764">
            <v>1</v>
          </cell>
          <cell r="O764">
            <v>0.02</v>
          </cell>
          <cell r="P764">
            <v>0.9</v>
          </cell>
        </row>
        <row r="765">
          <cell r="C765" t="str">
            <v>7721.00</v>
          </cell>
          <cell r="D765">
            <v>1309</v>
          </cell>
          <cell r="E765">
            <v>167</v>
          </cell>
          <cell r="F765">
            <v>89.5</v>
          </cell>
          <cell r="G765">
            <v>9.6999999999999993</v>
          </cell>
          <cell r="M765">
            <v>1</v>
          </cell>
          <cell r="O765">
            <v>0.21860299999999999</v>
          </cell>
          <cell r="P765">
            <v>9.6999999999999993</v>
          </cell>
        </row>
        <row r="766">
          <cell r="C766" t="str">
            <v>APXVB20S-C</v>
          </cell>
          <cell r="D766">
            <v>1827</v>
          </cell>
          <cell r="E766">
            <v>315</v>
          </cell>
          <cell r="F766">
            <v>145</v>
          </cell>
          <cell r="G766">
            <v>18</v>
          </cell>
          <cell r="H766">
            <v>22.5</v>
          </cell>
          <cell r="J766" t="str">
            <v>Antena</v>
          </cell>
          <cell r="K766" t="str">
            <v>Prisma</v>
          </cell>
          <cell r="M766">
            <v>1</v>
          </cell>
          <cell r="O766">
            <v>0.57999999999999996</v>
          </cell>
          <cell r="P766">
            <v>22.5</v>
          </cell>
        </row>
        <row r="767">
          <cell r="C767" t="str">
            <v>BB 6318</v>
          </cell>
          <cell r="D767">
            <v>445</v>
          </cell>
          <cell r="E767">
            <v>357.5</v>
          </cell>
          <cell r="F767">
            <v>130</v>
          </cell>
          <cell r="G767">
            <v>16</v>
          </cell>
          <cell r="J767" t="str">
            <v>Otro</v>
          </cell>
          <cell r="K767" t="str">
            <v>Prisma</v>
          </cell>
          <cell r="M767">
            <v>1</v>
          </cell>
          <cell r="O767">
            <v>0.16</v>
          </cell>
          <cell r="P767">
            <v>16</v>
          </cell>
        </row>
        <row r="768">
          <cell r="C768" t="str">
            <v>BB 6347</v>
          </cell>
          <cell r="D768">
            <v>507</v>
          </cell>
          <cell r="E768">
            <v>387</v>
          </cell>
          <cell r="F768">
            <v>103</v>
          </cell>
          <cell r="G768">
            <v>17</v>
          </cell>
          <cell r="J768" t="str">
            <v>Otro</v>
          </cell>
          <cell r="K768" t="str">
            <v>Prisma</v>
          </cell>
          <cell r="M768">
            <v>1</v>
          </cell>
          <cell r="O768">
            <v>0.2</v>
          </cell>
          <cell r="P768">
            <v>17</v>
          </cell>
        </row>
        <row r="769">
          <cell r="C769" t="str">
            <v>BB 6353</v>
          </cell>
          <cell r="D769">
            <v>507</v>
          </cell>
          <cell r="E769">
            <v>387</v>
          </cell>
          <cell r="F769">
            <v>103</v>
          </cell>
          <cell r="G769">
            <v>15</v>
          </cell>
          <cell r="J769" t="str">
            <v>Otro</v>
          </cell>
          <cell r="K769" t="str">
            <v>Prisma</v>
          </cell>
          <cell r="M769">
            <v>1</v>
          </cell>
          <cell r="O769">
            <v>0.2</v>
          </cell>
          <cell r="P769">
            <v>15</v>
          </cell>
        </row>
        <row r="770">
          <cell r="C770" t="str">
            <v>Twin Diplexer CBC1726T-4310</v>
          </cell>
          <cell r="D770">
            <v>212</v>
          </cell>
          <cell r="E770">
            <v>116</v>
          </cell>
          <cell r="F770">
            <v>46</v>
          </cell>
          <cell r="J770" t="str">
            <v>Otro</v>
          </cell>
          <cell r="K770" t="str">
            <v>Prisma</v>
          </cell>
          <cell r="M770">
            <v>1</v>
          </cell>
          <cell r="O770">
            <v>0.03</v>
          </cell>
          <cell r="P770">
            <v>0</v>
          </cell>
        </row>
        <row r="771">
          <cell r="C771" t="str">
            <v>Power 6302</v>
          </cell>
          <cell r="D771">
            <v>310</v>
          </cell>
          <cell r="E771">
            <v>90</v>
          </cell>
          <cell r="F771">
            <v>290</v>
          </cell>
          <cell r="G771">
            <v>9</v>
          </cell>
          <cell r="J771" t="str">
            <v>Otro</v>
          </cell>
          <cell r="K771" t="str">
            <v>Prisma</v>
          </cell>
          <cell r="M771">
            <v>1</v>
          </cell>
          <cell r="O771">
            <v>0.03</v>
          </cell>
          <cell r="P771">
            <v>9</v>
          </cell>
        </row>
        <row r="772">
          <cell r="C772" t="str">
            <v>TNA020A003</v>
          </cell>
          <cell r="D772">
            <v>1370</v>
          </cell>
          <cell r="E772">
            <v>273</v>
          </cell>
          <cell r="F772">
            <v>164</v>
          </cell>
          <cell r="G772">
            <v>12</v>
          </cell>
          <cell r="J772" t="str">
            <v>Antena</v>
          </cell>
          <cell r="K772" t="str">
            <v>Prisma</v>
          </cell>
          <cell r="M772">
            <v>1</v>
          </cell>
          <cell r="O772">
            <v>0.38</v>
          </cell>
          <cell r="P772">
            <v>12</v>
          </cell>
        </row>
        <row r="773">
          <cell r="C773" t="str">
            <v>TNA600A00</v>
          </cell>
          <cell r="D773">
            <v>2000</v>
          </cell>
          <cell r="E773">
            <v>350</v>
          </cell>
          <cell r="F773">
            <v>350</v>
          </cell>
          <cell r="G773">
            <v>54</v>
          </cell>
          <cell r="J773" t="str">
            <v>Antena</v>
          </cell>
          <cell r="K773" t="str">
            <v>Cilindro</v>
          </cell>
          <cell r="L773" t="str">
            <v>Alt.: 1,7 + Registro: 0,3m.-</v>
          </cell>
          <cell r="M773">
            <v>1</v>
          </cell>
          <cell r="O773">
            <v>0.7</v>
          </cell>
          <cell r="P773">
            <v>54</v>
          </cell>
        </row>
        <row r="774">
          <cell r="C774" t="str">
            <v>TNA660A00</v>
          </cell>
          <cell r="D774">
            <v>2530</v>
          </cell>
          <cell r="E774">
            <v>350</v>
          </cell>
          <cell r="F774">
            <v>350</v>
          </cell>
          <cell r="G774">
            <v>0.185</v>
          </cell>
          <cell r="H774">
            <v>15.5</v>
          </cell>
          <cell r="J774" t="str">
            <v>Antena</v>
          </cell>
          <cell r="M774">
            <v>1</v>
          </cell>
          <cell r="O774">
            <v>0.88549999999999995</v>
          </cell>
          <cell r="P774">
            <v>88</v>
          </cell>
        </row>
        <row r="775">
          <cell r="C775" t="str">
            <v>OMNI</v>
          </cell>
          <cell r="G775">
            <v>0.185</v>
          </cell>
          <cell r="H775">
            <v>15.5</v>
          </cell>
          <cell r="J775" t="str">
            <v>Antena</v>
          </cell>
          <cell r="M775">
            <v>1</v>
          </cell>
          <cell r="O775">
            <v>0.19</v>
          </cell>
          <cell r="P775">
            <v>15.5</v>
          </cell>
        </row>
        <row r="776">
          <cell r="C776" t="str">
            <v>RRUN1922</v>
          </cell>
          <cell r="D776">
            <v>435</v>
          </cell>
          <cell r="E776">
            <v>372</v>
          </cell>
          <cell r="F776">
            <v>181</v>
          </cell>
          <cell r="H776">
            <v>16.5</v>
          </cell>
          <cell r="M776">
            <v>1</v>
          </cell>
          <cell r="O776">
            <v>0.16</v>
          </cell>
          <cell r="P776">
            <v>16.5</v>
          </cell>
        </row>
        <row r="777">
          <cell r="C777" t="str">
            <v>RR65-18-00DP</v>
          </cell>
          <cell r="D777">
            <v>1420</v>
          </cell>
          <cell r="E777">
            <v>203</v>
          </cell>
          <cell r="F777">
            <v>70</v>
          </cell>
          <cell r="H777">
            <v>8.1999999999999993</v>
          </cell>
          <cell r="M777">
            <v>1</v>
          </cell>
          <cell r="O777">
            <v>0.32</v>
          </cell>
          <cell r="P777">
            <v>8.1999999999999993</v>
          </cell>
        </row>
        <row r="778">
          <cell r="C778" t="str">
            <v>Libre</v>
          </cell>
        </row>
        <row r="779">
          <cell r="C779" t="str">
            <v>Retirar</v>
          </cell>
        </row>
        <row r="780">
          <cell r="C780" t="str">
            <v>MMOO</v>
          </cell>
        </row>
        <row r="781">
          <cell r="C781" t="str">
            <v>CMA-B-3324-E00</v>
          </cell>
          <cell r="D781">
            <v>2094</v>
          </cell>
          <cell r="E781">
            <v>288</v>
          </cell>
          <cell r="F781">
            <v>187</v>
          </cell>
          <cell r="G781">
            <v>22.4</v>
          </cell>
          <cell r="M781">
            <v>1</v>
          </cell>
          <cell r="O781">
            <v>0.60307200000000005</v>
          </cell>
          <cell r="P781">
            <v>22.4</v>
          </cell>
        </row>
        <row r="782">
          <cell r="C782" t="str">
            <v>DR-A2K2D22-F2A</v>
          </cell>
          <cell r="D782">
            <v>1495</v>
          </cell>
          <cell r="E782">
            <v>350</v>
          </cell>
          <cell r="F782">
            <v>200</v>
          </cell>
          <cell r="G782">
            <v>20.8</v>
          </cell>
          <cell r="O782">
            <v>0.52</v>
          </cell>
          <cell r="P782">
            <v>20.8</v>
          </cell>
        </row>
        <row r="783">
          <cell r="C783" t="str">
            <v>DR-2A2K2D22-F2A</v>
          </cell>
          <cell r="D783">
            <v>1495</v>
          </cell>
          <cell r="E783">
            <v>446</v>
          </cell>
          <cell r="F783">
            <v>165</v>
          </cell>
          <cell r="G783">
            <v>24.2</v>
          </cell>
          <cell r="O783">
            <v>0.66676999999999997</v>
          </cell>
          <cell r="P783">
            <v>24.2</v>
          </cell>
        </row>
        <row r="784">
          <cell r="C784" t="str">
            <v>STREETMACRO 6705</v>
          </cell>
          <cell r="D784">
            <v>366</v>
          </cell>
          <cell r="E784">
            <v>200</v>
          </cell>
          <cell r="F784">
            <v>150</v>
          </cell>
          <cell r="G784">
            <v>13.5</v>
          </cell>
          <cell r="O784">
            <v>7.3200000000000001E-2</v>
          </cell>
          <cell r="P784">
            <v>13.5</v>
          </cell>
        </row>
        <row r="785">
          <cell r="C785" t="str">
            <v>4804 2L 4M</v>
          </cell>
          <cell r="D785">
            <v>1550</v>
          </cell>
          <cell r="E785">
            <v>488</v>
          </cell>
          <cell r="F785">
            <v>175</v>
          </cell>
          <cell r="G785">
            <v>37.299999999999997</v>
          </cell>
          <cell r="O785">
            <v>0.75639999999999996</v>
          </cell>
          <cell r="P785">
            <v>37.299999999999997</v>
          </cell>
        </row>
        <row r="786">
          <cell r="C786" t="str">
            <v>AIR 3262</v>
          </cell>
          <cell r="D786">
            <v>567</v>
          </cell>
          <cell r="E786">
            <v>370</v>
          </cell>
          <cell r="F786">
            <v>118</v>
          </cell>
          <cell r="G786">
            <v>13.8</v>
          </cell>
          <cell r="O786">
            <v>0.20979</v>
          </cell>
          <cell r="P786">
            <v>13.8</v>
          </cell>
        </row>
        <row r="787">
          <cell r="C787" t="str">
            <v>AIR 3268 N78AA</v>
          </cell>
          <cell r="D787">
            <v>567</v>
          </cell>
          <cell r="E787">
            <v>370</v>
          </cell>
          <cell r="F787">
            <v>118</v>
          </cell>
          <cell r="G787">
            <v>12.5</v>
          </cell>
          <cell r="O787">
            <v>0.20979</v>
          </cell>
          <cell r="P787">
            <v>12.5</v>
          </cell>
        </row>
        <row r="788">
          <cell r="C788" t="str">
            <v>AIR 3268 B78AA</v>
          </cell>
          <cell r="D788">
            <v>567</v>
          </cell>
          <cell r="E788">
            <v>370</v>
          </cell>
          <cell r="F788">
            <v>118</v>
          </cell>
          <cell r="G788">
            <v>12.5</v>
          </cell>
          <cell r="O788">
            <v>0.20979</v>
          </cell>
          <cell r="P788">
            <v>12.5</v>
          </cell>
        </row>
        <row r="789">
          <cell r="C789" t="str">
            <v>RANP 6353</v>
          </cell>
          <cell r="D789">
            <v>507</v>
          </cell>
          <cell r="E789">
            <v>387</v>
          </cell>
          <cell r="F789">
            <v>103</v>
          </cell>
          <cell r="G789">
            <v>15</v>
          </cell>
          <cell r="J789" t="str">
            <v>Otro</v>
          </cell>
          <cell r="K789" t="str">
            <v>Prisma</v>
          </cell>
          <cell r="M789">
            <v>1</v>
          </cell>
          <cell r="O789">
            <v>0.2</v>
          </cell>
          <cell r="P789">
            <v>15</v>
          </cell>
        </row>
        <row r="790">
          <cell r="C790" t="str">
            <v>AIR 3283 B25 B66</v>
          </cell>
          <cell r="D790">
            <v>1200</v>
          </cell>
          <cell r="E790">
            <v>508</v>
          </cell>
          <cell r="F790">
            <v>328</v>
          </cell>
          <cell r="G790">
            <v>49</v>
          </cell>
          <cell r="O790">
            <v>0.60960000000000003</v>
          </cell>
          <cell r="P790">
            <v>49</v>
          </cell>
        </row>
        <row r="791">
          <cell r="C791" t="str">
            <v>AIR 3268 B42</v>
          </cell>
          <cell r="D791">
            <v>567</v>
          </cell>
          <cell r="E791">
            <v>370</v>
          </cell>
          <cell r="F791">
            <v>118</v>
          </cell>
          <cell r="G791">
            <v>12.5</v>
          </cell>
          <cell r="O791">
            <v>0.20979</v>
          </cell>
          <cell r="P791">
            <v>12.5</v>
          </cell>
        </row>
        <row r="792">
          <cell r="C792" t="str">
            <v>ASI4518R14V18</v>
          </cell>
          <cell r="D792">
            <v>1499</v>
          </cell>
          <cell r="E792">
            <v>429</v>
          </cell>
          <cell r="F792">
            <v>196</v>
          </cell>
          <cell r="G792">
            <v>28.8</v>
          </cell>
          <cell r="O792">
            <v>0.64307099999999995</v>
          </cell>
          <cell r="P792">
            <v>28.8</v>
          </cell>
        </row>
        <row r="793">
          <cell r="C793" t="str">
            <v>RRU 4471HP</v>
          </cell>
          <cell r="D793">
            <v>419</v>
          </cell>
          <cell r="E793">
            <v>269</v>
          </cell>
          <cell r="F793">
            <v>136</v>
          </cell>
          <cell r="G793">
            <v>13</v>
          </cell>
          <cell r="O793">
            <v>0.11271100000000001</v>
          </cell>
          <cell r="P793">
            <v>13</v>
          </cell>
        </row>
        <row r="794">
          <cell r="C794" t="str">
            <v>CR-2L4H072717 P12</v>
          </cell>
          <cell r="D794">
            <v>1500</v>
          </cell>
          <cell r="E794">
            <v>498</v>
          </cell>
          <cell r="F794">
            <v>197</v>
          </cell>
          <cell r="G794">
            <v>23</v>
          </cell>
          <cell r="O794">
            <v>0.747</v>
          </cell>
          <cell r="P794">
            <v>23</v>
          </cell>
        </row>
        <row r="795">
          <cell r="C795" t="str">
            <v>4805 2L 4M 1.5M</v>
          </cell>
          <cell r="D795">
            <v>1500</v>
          </cell>
          <cell r="E795">
            <v>488</v>
          </cell>
          <cell r="F795">
            <v>175</v>
          </cell>
          <cell r="G795">
            <v>37.299999999999997</v>
          </cell>
          <cell r="O795">
            <v>0.73199999999999998</v>
          </cell>
          <cell r="P795">
            <v>37.299999999999997</v>
          </cell>
        </row>
      </sheetData>
      <sheetData sheetId="3"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O.CC"/>
      <sheetName val="Equipos"/>
    </sheetNames>
    <sheetDataSet>
      <sheetData sheetId="0"/>
      <sheetData sheetId="1">
        <row r="2">
          <cell r="C2" t="str">
            <v>Modelo</v>
          </cell>
        </row>
        <row r="3">
          <cell r="C3" t="str">
            <v>4168.11.33.00</v>
          </cell>
        </row>
        <row r="4">
          <cell r="C4" t="str">
            <v>4168.11.33.02</v>
          </cell>
        </row>
        <row r="5">
          <cell r="C5" t="str">
            <v>4168.11.33.03</v>
          </cell>
        </row>
        <row r="6">
          <cell r="C6" t="str">
            <v>4168.11.33.06</v>
          </cell>
        </row>
        <row r="7">
          <cell r="C7" t="str">
            <v>4168.11.33.52</v>
          </cell>
        </row>
        <row r="8">
          <cell r="C8" t="str">
            <v>4168.21.33.00</v>
          </cell>
        </row>
        <row r="9">
          <cell r="C9" t="str">
            <v>4168.21.33.03</v>
          </cell>
        </row>
        <row r="10">
          <cell r="C10" t="str">
            <v>7144.24.33.50B</v>
          </cell>
        </row>
        <row r="11">
          <cell r="C11" t="str">
            <v>7185.xx</v>
          </cell>
        </row>
        <row r="12">
          <cell r="C12" t="str">
            <v>7216.03</v>
          </cell>
        </row>
        <row r="13">
          <cell r="C13" t="str">
            <v>7217.03</v>
          </cell>
        </row>
        <row r="14">
          <cell r="C14" t="str">
            <v>7217.04</v>
          </cell>
        </row>
        <row r="15">
          <cell r="C15" t="str">
            <v>7217.11</v>
          </cell>
        </row>
        <row r="16">
          <cell r="C16" t="str">
            <v>7225.04</v>
          </cell>
        </row>
        <row r="17">
          <cell r="C17" t="str">
            <v>7226.03</v>
          </cell>
        </row>
        <row r="18">
          <cell r="C18" t="str">
            <v>7226.04</v>
          </cell>
        </row>
        <row r="19">
          <cell r="C19" t="str">
            <v>7227.04</v>
          </cell>
        </row>
        <row r="20">
          <cell r="C20" t="str">
            <v>7228.03</v>
          </cell>
        </row>
        <row r="21">
          <cell r="C21" t="str">
            <v>7228.04</v>
          </cell>
        </row>
        <row r="22">
          <cell r="C22" t="str">
            <v>7228.06</v>
          </cell>
        </row>
        <row r="23">
          <cell r="C23" t="str">
            <v>7228.08</v>
          </cell>
        </row>
        <row r="24">
          <cell r="C24" t="str">
            <v>7230.04</v>
          </cell>
        </row>
        <row r="25">
          <cell r="C25" t="str">
            <v>7231.04</v>
          </cell>
        </row>
        <row r="26">
          <cell r="C26" t="str">
            <v>7231.06</v>
          </cell>
        </row>
        <row r="27">
          <cell r="C27" t="str">
            <v>7232.04</v>
          </cell>
        </row>
        <row r="28">
          <cell r="C28" t="str">
            <v>7232.07</v>
          </cell>
        </row>
        <row r="29">
          <cell r="C29" t="str">
            <v>7233.04</v>
          </cell>
        </row>
        <row r="30">
          <cell r="C30" t="str">
            <v>7233.06</v>
          </cell>
        </row>
        <row r="31">
          <cell r="C31" t="str">
            <v>7233.08</v>
          </cell>
        </row>
        <row r="32">
          <cell r="C32" t="str">
            <v>7255.03</v>
          </cell>
        </row>
        <row r="33">
          <cell r="C33" t="str">
            <v>7255.04</v>
          </cell>
        </row>
        <row r="34">
          <cell r="C34" t="str">
            <v>7185.03</v>
          </cell>
        </row>
        <row r="35">
          <cell r="C35" t="str">
            <v>7185.08</v>
          </cell>
        </row>
        <row r="36">
          <cell r="C36" t="str">
            <v>7221.14</v>
          </cell>
        </row>
        <row r="37">
          <cell r="C37" t="str">
            <v>7221.15</v>
          </cell>
        </row>
        <row r="38">
          <cell r="C38" t="str">
            <v>7182.40</v>
          </cell>
        </row>
        <row r="39">
          <cell r="C39" t="str">
            <v>7182.42</v>
          </cell>
        </row>
        <row r="40">
          <cell r="C40" t="str">
            <v>7182.44</v>
          </cell>
        </row>
        <row r="41">
          <cell r="C41" t="str">
            <v>7182.46</v>
          </cell>
        </row>
        <row r="42">
          <cell r="C42" t="str">
            <v>7182.50</v>
          </cell>
        </row>
        <row r="43">
          <cell r="C43" t="str">
            <v>7182.60</v>
          </cell>
        </row>
        <row r="44">
          <cell r="C44" t="str">
            <v>7183.40</v>
          </cell>
        </row>
        <row r="45">
          <cell r="C45" t="str">
            <v>7183.42</v>
          </cell>
        </row>
        <row r="46">
          <cell r="C46" t="str">
            <v>7194.40</v>
          </cell>
        </row>
        <row r="47">
          <cell r="C47" t="str">
            <v>7194.44</v>
          </cell>
        </row>
        <row r="48">
          <cell r="C48" t="str">
            <v>7220.40</v>
          </cell>
        </row>
        <row r="49">
          <cell r="C49" t="str">
            <v>7220.42</v>
          </cell>
        </row>
        <row r="50">
          <cell r="C50" t="str">
            <v>7184.40</v>
          </cell>
        </row>
        <row r="51">
          <cell r="C51" t="str">
            <v>7184.42</v>
          </cell>
        </row>
        <row r="52">
          <cell r="C52" t="str">
            <v>7184.44</v>
          </cell>
        </row>
        <row r="53">
          <cell r="C53" t="str">
            <v>7184.46</v>
          </cell>
        </row>
        <row r="54">
          <cell r="C54" t="str">
            <v>7198.40</v>
          </cell>
        </row>
        <row r="55">
          <cell r="C55" t="str">
            <v>7198.42</v>
          </cell>
        </row>
        <row r="56">
          <cell r="C56" t="str">
            <v>7199.40</v>
          </cell>
        </row>
        <row r="57">
          <cell r="C57" t="str">
            <v>7199.42</v>
          </cell>
        </row>
        <row r="58">
          <cell r="C58" t="str">
            <v>7200.40</v>
          </cell>
        </row>
        <row r="59">
          <cell r="C59" t="str">
            <v>7200.42</v>
          </cell>
        </row>
        <row r="60">
          <cell r="C60" t="str">
            <v>7200.43</v>
          </cell>
        </row>
        <row r="61">
          <cell r="C61" t="str">
            <v>7200.44</v>
          </cell>
        </row>
        <row r="62">
          <cell r="C62" t="str">
            <v>7200.45</v>
          </cell>
        </row>
        <row r="63">
          <cell r="C63" t="str">
            <v>7200.46</v>
          </cell>
        </row>
        <row r="64">
          <cell r="C64" t="str">
            <v>7208.40</v>
          </cell>
        </row>
        <row r="65">
          <cell r="C65" t="str">
            <v>7208.42</v>
          </cell>
        </row>
        <row r="66">
          <cell r="C66" t="str">
            <v>7735.00</v>
          </cell>
        </row>
        <row r="67">
          <cell r="C67" t="str">
            <v>7740.00</v>
          </cell>
        </row>
        <row r="68">
          <cell r="C68" t="str">
            <v>7745.00</v>
          </cell>
        </row>
        <row r="69">
          <cell r="C69" t="str">
            <v>7250.02</v>
          </cell>
        </row>
        <row r="70">
          <cell r="C70" t="str">
            <v>7250.03</v>
          </cell>
        </row>
        <row r="71">
          <cell r="C71" t="str">
            <v>7250.04</v>
          </cell>
        </row>
        <row r="72">
          <cell r="C72" t="str">
            <v>7250.05</v>
          </cell>
        </row>
        <row r="73">
          <cell r="C73" t="str">
            <v>7691.00</v>
          </cell>
        </row>
        <row r="74">
          <cell r="C74" t="str">
            <v>7301.02</v>
          </cell>
        </row>
        <row r="75">
          <cell r="C75" t="str">
            <v>7251.01</v>
          </cell>
        </row>
        <row r="76">
          <cell r="C76" t="str">
            <v>7251.02</v>
          </cell>
        </row>
        <row r="77">
          <cell r="C77" t="str">
            <v>7262.01</v>
          </cell>
        </row>
        <row r="78">
          <cell r="C78" t="str">
            <v>7262.02</v>
          </cell>
        </row>
        <row r="79">
          <cell r="C79" t="str">
            <v>7262.03</v>
          </cell>
        </row>
        <row r="80">
          <cell r="C80" t="str">
            <v>7390.00</v>
          </cell>
        </row>
        <row r="81">
          <cell r="C81" t="str">
            <v>7391.00</v>
          </cell>
        </row>
        <row r="82">
          <cell r="C82" t="str">
            <v>7391.06</v>
          </cell>
        </row>
        <row r="83">
          <cell r="C83" t="str">
            <v>7392.00</v>
          </cell>
        </row>
        <row r="84">
          <cell r="C84" t="str">
            <v>7392.06</v>
          </cell>
        </row>
        <row r="85">
          <cell r="C85" t="str">
            <v>7814.00</v>
          </cell>
        </row>
        <row r="86">
          <cell r="C86" t="str">
            <v>7818.00</v>
          </cell>
        </row>
        <row r="87">
          <cell r="C87" t="str">
            <v>7125.16.33.00</v>
          </cell>
        </row>
        <row r="88">
          <cell r="C88" t="str">
            <v>7125.16.33.06</v>
          </cell>
        </row>
        <row r="89">
          <cell r="C89" t="str">
            <v>7131.16.33.00</v>
          </cell>
        </row>
        <row r="90">
          <cell r="C90" t="str">
            <v>7125.18.33.00</v>
          </cell>
        </row>
        <row r="91">
          <cell r="C91" t="str">
            <v>7130.18.33.00</v>
          </cell>
        </row>
        <row r="92">
          <cell r="C92" t="str">
            <v>7834.14</v>
          </cell>
        </row>
        <row r="93">
          <cell r="C93" t="str">
            <v>7143.24.33.00</v>
          </cell>
        </row>
        <row r="94">
          <cell r="C94" t="str">
            <v>7143.26.33.00</v>
          </cell>
        </row>
        <row r="95">
          <cell r="C95" t="str">
            <v>7143.48.33.00</v>
          </cell>
        </row>
        <row r="96">
          <cell r="C96" t="str">
            <v>7143.48.33.02</v>
          </cell>
        </row>
        <row r="97">
          <cell r="C97" t="str">
            <v>7144.24.33.00</v>
          </cell>
        </row>
        <row r="98">
          <cell r="C98" t="str">
            <v>7144.26.33.00</v>
          </cell>
        </row>
        <row r="99">
          <cell r="C99" t="str">
            <v>7144.48.33.00</v>
          </cell>
        </row>
        <row r="100">
          <cell r="C100" t="str">
            <v>7145.26.33.00</v>
          </cell>
        </row>
        <row r="101">
          <cell r="C101" t="str">
            <v>7143.24.33.50</v>
          </cell>
        </row>
        <row r="102">
          <cell r="C102" t="str">
            <v>7144.24.33.50</v>
          </cell>
        </row>
        <row r="103">
          <cell r="C103" t="str">
            <v>7145.24.33.50</v>
          </cell>
        </row>
        <row r="104">
          <cell r="C104" t="str">
            <v>7276.02</v>
          </cell>
        </row>
        <row r="105">
          <cell r="C105" t="str">
            <v>7278.02</v>
          </cell>
        </row>
        <row r="106">
          <cell r="C106" t="str">
            <v>7336.00</v>
          </cell>
        </row>
        <row r="107">
          <cell r="C107" t="str">
            <v>7333.00</v>
          </cell>
        </row>
        <row r="108">
          <cell r="C108" t="str">
            <v>7333.06</v>
          </cell>
        </row>
        <row r="109">
          <cell r="C109" t="str">
            <v>7337.00</v>
          </cell>
        </row>
        <row r="110">
          <cell r="C110" t="str">
            <v>7332.00</v>
          </cell>
        </row>
        <row r="111">
          <cell r="C111" t="str">
            <v>7332.02</v>
          </cell>
        </row>
        <row r="112">
          <cell r="C112" t="str">
            <v>7332.06</v>
          </cell>
        </row>
        <row r="113">
          <cell r="C113" t="str">
            <v>7338.00</v>
          </cell>
        </row>
        <row r="114">
          <cell r="C114" t="str">
            <v>7334.00</v>
          </cell>
        </row>
        <row r="115">
          <cell r="C115" t="str">
            <v>7334.06</v>
          </cell>
        </row>
        <row r="116">
          <cell r="C116" t="str">
            <v>7339.00</v>
          </cell>
        </row>
        <row r="117">
          <cell r="C117" t="str">
            <v>7999.00</v>
          </cell>
        </row>
        <row r="118">
          <cell r="C118" t="str">
            <v>7920.00</v>
          </cell>
        </row>
        <row r="119">
          <cell r="C119" t="str">
            <v>9215.03</v>
          </cell>
        </row>
        <row r="120">
          <cell r="C120" t="str">
            <v>9215.10</v>
          </cell>
        </row>
        <row r="121">
          <cell r="C121" t="str">
            <v>9215.11</v>
          </cell>
        </row>
        <row r="122">
          <cell r="C122" t="str">
            <v>9215.12</v>
          </cell>
        </row>
        <row r="123">
          <cell r="C123" t="str">
            <v>9215.13</v>
          </cell>
        </row>
        <row r="124">
          <cell r="C124" t="str">
            <v>7263.01</v>
          </cell>
        </row>
        <row r="125">
          <cell r="C125" t="str">
            <v>7263.04</v>
          </cell>
        </row>
        <row r="126">
          <cell r="C126" t="str">
            <v>7270.02</v>
          </cell>
        </row>
        <row r="127">
          <cell r="C127" t="str">
            <v>7271.02</v>
          </cell>
        </row>
        <row r="128">
          <cell r="C128" t="str">
            <v>7271.03</v>
          </cell>
        </row>
        <row r="129">
          <cell r="C129" t="str">
            <v>7272.02</v>
          </cell>
        </row>
        <row r="130">
          <cell r="C130" t="str">
            <v>7273.02</v>
          </cell>
        </row>
        <row r="131">
          <cell r="C131" t="str">
            <v>7273.03</v>
          </cell>
        </row>
        <row r="132">
          <cell r="C132" t="str">
            <v>7281.02</v>
          </cell>
        </row>
        <row r="133">
          <cell r="C133" t="str">
            <v>7281.04</v>
          </cell>
        </row>
        <row r="134">
          <cell r="C134" t="str">
            <v>7282.03</v>
          </cell>
        </row>
        <row r="135">
          <cell r="C135" t="str">
            <v>7329.00B</v>
          </cell>
        </row>
        <row r="136">
          <cell r="C136" t="str">
            <v>7329.06B</v>
          </cell>
        </row>
        <row r="137">
          <cell r="C137" t="str">
            <v>7330.00B</v>
          </cell>
        </row>
        <row r="138">
          <cell r="C138" t="str">
            <v>7330.02B</v>
          </cell>
        </row>
        <row r="139">
          <cell r="C139" t="str">
            <v>7330.04B</v>
          </cell>
        </row>
        <row r="140">
          <cell r="C140" t="str">
            <v>7330.06B</v>
          </cell>
        </row>
        <row r="141">
          <cell r="C141" t="str">
            <v>7331.00B</v>
          </cell>
        </row>
        <row r="142">
          <cell r="C142" t="str">
            <v>7331.02B</v>
          </cell>
        </row>
        <row r="143">
          <cell r="C143" t="str">
            <v>7331.04B</v>
          </cell>
        </row>
        <row r="144">
          <cell r="C144" t="str">
            <v>7331.06B</v>
          </cell>
        </row>
        <row r="145">
          <cell r="C145" t="str">
            <v>7332.00B</v>
          </cell>
        </row>
        <row r="146">
          <cell r="C146" t="str">
            <v>7332.02B</v>
          </cell>
        </row>
        <row r="147">
          <cell r="C147" t="str">
            <v>7332.06B</v>
          </cell>
        </row>
        <row r="148">
          <cell r="C148" t="str">
            <v>7333.00B</v>
          </cell>
        </row>
        <row r="149">
          <cell r="C149" t="str">
            <v>7333.02B</v>
          </cell>
        </row>
        <row r="150">
          <cell r="C150" t="str">
            <v>7333.06B</v>
          </cell>
        </row>
        <row r="151">
          <cell r="C151" t="str">
            <v>7334.00B</v>
          </cell>
        </row>
        <row r="152">
          <cell r="C152" t="str">
            <v>7334.02B</v>
          </cell>
        </row>
        <row r="153">
          <cell r="C153" t="str">
            <v>7334.06B</v>
          </cell>
        </row>
        <row r="154">
          <cell r="C154" t="str">
            <v>7337.00B</v>
          </cell>
        </row>
        <row r="155">
          <cell r="C155" t="str">
            <v>7338.00B</v>
          </cell>
        </row>
        <row r="156">
          <cell r="C156" t="str">
            <v>7339.00B</v>
          </cell>
        </row>
        <row r="157">
          <cell r="C157" t="str">
            <v>7390.00B</v>
          </cell>
        </row>
        <row r="158">
          <cell r="C158" t="str">
            <v>7471.00</v>
          </cell>
        </row>
        <row r="159">
          <cell r="C159" t="str">
            <v>7472.00</v>
          </cell>
        </row>
        <row r="160">
          <cell r="C160" t="str">
            <v>7473.00</v>
          </cell>
        </row>
        <row r="161">
          <cell r="C161" t="str">
            <v>7476.00</v>
          </cell>
        </row>
        <row r="162">
          <cell r="C162" t="str">
            <v>7476.02</v>
          </cell>
        </row>
        <row r="163">
          <cell r="C163" t="str">
            <v>7476.06</v>
          </cell>
        </row>
        <row r="164">
          <cell r="C164" t="str">
            <v>7477.00</v>
          </cell>
        </row>
        <row r="165">
          <cell r="C165" t="str">
            <v>7477.02</v>
          </cell>
        </row>
        <row r="166">
          <cell r="C166" t="str">
            <v>7477.06</v>
          </cell>
        </row>
        <row r="167">
          <cell r="C167" t="str">
            <v>7478.00</v>
          </cell>
        </row>
        <row r="168">
          <cell r="C168" t="str">
            <v>7478.02</v>
          </cell>
        </row>
        <row r="169">
          <cell r="C169" t="str">
            <v>7478.06</v>
          </cell>
        </row>
        <row r="170">
          <cell r="C170" t="str">
            <v>7481.00</v>
          </cell>
        </row>
        <row r="171">
          <cell r="C171" t="str">
            <v>7482.00</v>
          </cell>
        </row>
        <row r="172">
          <cell r="C172" t="str">
            <v>7483.00</v>
          </cell>
        </row>
        <row r="173">
          <cell r="C173" t="str">
            <v>7486.00</v>
          </cell>
        </row>
        <row r="174">
          <cell r="C174" t="str">
            <v>7486.02</v>
          </cell>
        </row>
        <row r="175">
          <cell r="C175" t="str">
            <v>7486.06</v>
          </cell>
        </row>
        <row r="176">
          <cell r="C176" t="str">
            <v>7487.00</v>
          </cell>
        </row>
        <row r="177">
          <cell r="C177" t="str">
            <v>7487.02</v>
          </cell>
        </row>
        <row r="178">
          <cell r="C178" t="str">
            <v>7487.06</v>
          </cell>
        </row>
        <row r="179">
          <cell r="C179" t="str">
            <v>7488.00</v>
          </cell>
        </row>
        <row r="180">
          <cell r="C180" t="str">
            <v>7488.02</v>
          </cell>
        </row>
        <row r="181">
          <cell r="C181" t="str">
            <v>7488.06</v>
          </cell>
        </row>
        <row r="182">
          <cell r="C182" t="str">
            <v>7700.00</v>
          </cell>
        </row>
        <row r="183">
          <cell r="C183" t="str">
            <v>7700.06</v>
          </cell>
        </row>
        <row r="184">
          <cell r="C184" t="str">
            <v>7701.00</v>
          </cell>
        </row>
        <row r="185">
          <cell r="C185" t="str">
            <v>7701.02</v>
          </cell>
        </row>
        <row r="186">
          <cell r="C186" t="str">
            <v>7701.06</v>
          </cell>
        </row>
        <row r="187">
          <cell r="C187" t="str">
            <v>7701.1ST.0000.01</v>
          </cell>
        </row>
        <row r="188">
          <cell r="C188" t="str">
            <v>7720.00</v>
          </cell>
        </row>
        <row r="189">
          <cell r="C189" t="str">
            <v>7721.00</v>
          </cell>
        </row>
        <row r="190">
          <cell r="C190" t="str">
            <v>7721.02</v>
          </cell>
        </row>
        <row r="191">
          <cell r="C191" t="str">
            <v>7721.06</v>
          </cell>
        </row>
        <row r="192">
          <cell r="C192" t="str">
            <v>7721.10</v>
          </cell>
        </row>
        <row r="193">
          <cell r="C193" t="str">
            <v>7722.00</v>
          </cell>
        </row>
        <row r="194">
          <cell r="C194" t="str">
            <v>7735.00A</v>
          </cell>
        </row>
        <row r="195">
          <cell r="C195" t="str">
            <v>7740.00A</v>
          </cell>
        </row>
        <row r="196">
          <cell r="C196" t="str">
            <v>7745.00A</v>
          </cell>
        </row>
        <row r="197">
          <cell r="C197" t="str">
            <v>7750.00</v>
          </cell>
        </row>
        <row r="198">
          <cell r="C198" t="str">
            <v>7750.0S0.0000.00</v>
          </cell>
        </row>
        <row r="199">
          <cell r="C199" t="str">
            <v>7750.0ST.0002.00</v>
          </cell>
        </row>
        <row r="200">
          <cell r="C200" t="str">
            <v>7750.1ST.0000.00</v>
          </cell>
        </row>
        <row r="201">
          <cell r="C201" t="str">
            <v>7750.90</v>
          </cell>
        </row>
        <row r="202">
          <cell r="C202" t="str">
            <v>7752.00</v>
          </cell>
        </row>
        <row r="203">
          <cell r="C203" t="str">
            <v>7752.0S0.0000.00</v>
          </cell>
        </row>
        <row r="204">
          <cell r="C204" t="str">
            <v>7752.0ST.0002.00</v>
          </cell>
        </row>
        <row r="205">
          <cell r="C205" t="str">
            <v>7752.90</v>
          </cell>
        </row>
        <row r="206">
          <cell r="C206" t="str">
            <v>7755.00</v>
          </cell>
        </row>
        <row r="207">
          <cell r="C207" t="str">
            <v>7755.0S0.0000.00</v>
          </cell>
        </row>
        <row r="208">
          <cell r="C208" t="str">
            <v>7755.0ST.0002.00</v>
          </cell>
        </row>
        <row r="209">
          <cell r="C209" t="str">
            <v>7755.90</v>
          </cell>
        </row>
        <row r="210">
          <cell r="C210" t="str">
            <v>7760.00</v>
          </cell>
        </row>
        <row r="211">
          <cell r="C211" t="str">
            <v>7760.02</v>
          </cell>
        </row>
        <row r="212">
          <cell r="C212" t="str">
            <v>7760.03</v>
          </cell>
        </row>
        <row r="213">
          <cell r="C213" t="str">
            <v>7760.06</v>
          </cell>
        </row>
        <row r="214">
          <cell r="C214" t="str">
            <v>7762.00</v>
          </cell>
        </row>
        <row r="215">
          <cell r="C215" t="str">
            <v>7765.00</v>
          </cell>
        </row>
        <row r="216">
          <cell r="C216" t="str">
            <v>7766.00</v>
          </cell>
        </row>
        <row r="217">
          <cell r="C217" t="str">
            <v>7770.00A</v>
          </cell>
        </row>
        <row r="218">
          <cell r="C218" t="str">
            <v>7772.00A</v>
          </cell>
        </row>
        <row r="219">
          <cell r="C219" t="str">
            <v>7775.00A</v>
          </cell>
        </row>
        <row r="220">
          <cell r="C220" t="str">
            <v>7780.00</v>
          </cell>
        </row>
        <row r="221">
          <cell r="C221" t="str">
            <v>7782.00</v>
          </cell>
        </row>
        <row r="222">
          <cell r="C222" t="str">
            <v>7785.00</v>
          </cell>
        </row>
        <row r="223">
          <cell r="C223" t="str">
            <v>7804.00</v>
          </cell>
        </row>
        <row r="224">
          <cell r="C224" t="str">
            <v>7824.00</v>
          </cell>
        </row>
        <row r="225">
          <cell r="C225" t="str">
            <v>7834.00</v>
          </cell>
        </row>
        <row r="226">
          <cell r="C226" t="str">
            <v>7838.00</v>
          </cell>
        </row>
        <row r="227">
          <cell r="C227" t="str">
            <v>7840.00</v>
          </cell>
        </row>
        <row r="228">
          <cell r="C228" t="str">
            <v>7850.00B</v>
          </cell>
        </row>
        <row r="229">
          <cell r="C229" t="str">
            <v>8720.0ST.B100.00</v>
          </cell>
        </row>
        <row r="230">
          <cell r="C230" t="str">
            <v>8721.0ST.B100.00</v>
          </cell>
        </row>
        <row r="231">
          <cell r="C231" t="str">
            <v>8722.0ST.B100.00</v>
          </cell>
        </row>
        <row r="232">
          <cell r="C232" t="str">
            <v>8760.0ST.B100.00</v>
          </cell>
        </row>
        <row r="233">
          <cell r="C233" t="str">
            <v>BSA-185065/12-E-DIN</v>
          </cell>
        </row>
        <row r="234">
          <cell r="C234" t="str">
            <v>BXA-185040/4CF __ 4° FP</v>
          </cell>
        </row>
        <row r="235">
          <cell r="C235" t="str">
            <v>BXA-185040/4CF __ 6° FP</v>
          </cell>
        </row>
        <row r="236">
          <cell r="C236" t="str">
            <v>BXA-185040/8CF __ 2° FP</v>
          </cell>
        </row>
        <row r="237">
          <cell r="C237" t="str">
            <v>BXA-185040/8CF __ 4° FP</v>
          </cell>
        </row>
        <row r="238">
          <cell r="C238" t="str">
            <v>BXA-185040/8CF __ FP</v>
          </cell>
        </row>
        <row r="239">
          <cell r="C239" t="str">
            <v>BXA-185060/12CF __ 2° FP</v>
          </cell>
        </row>
        <row r="240">
          <cell r="C240" t="str">
            <v>BXA-185060/12CF __ FP</v>
          </cell>
        </row>
        <row r="241">
          <cell r="C241" t="str">
            <v>BXA-185060/4CF __ 2° FP</v>
          </cell>
        </row>
        <row r="242">
          <cell r="C242" t="str">
            <v>BXA-185060/4CF __ 4° FP</v>
          </cell>
        </row>
        <row r="243">
          <cell r="C243" t="str">
            <v>BXA-185060/4CF __ 6° FP</v>
          </cell>
        </row>
        <row r="244">
          <cell r="C244" t="str">
            <v>BXA-185060/4CF __ FP</v>
          </cell>
        </row>
        <row r="245">
          <cell r="C245" t="str">
            <v>BXA-185060/8CF __ 2° FP</v>
          </cell>
        </row>
        <row r="246">
          <cell r="C246" t="str">
            <v>BXA-185060/8CF __ 4° FP</v>
          </cell>
        </row>
        <row r="247">
          <cell r="C247" t="str">
            <v>BXA-185060/8CF __ 6° FP</v>
          </cell>
        </row>
        <row r="248">
          <cell r="C248" t="str">
            <v>BXA-185060/8CF __ FP</v>
          </cell>
        </row>
        <row r="249">
          <cell r="C249" t="str">
            <v>BXA-185063/12CF __ 2° FP</v>
          </cell>
        </row>
        <row r="250">
          <cell r="C250" t="str">
            <v>BXA-185063/12CF __ FP</v>
          </cell>
        </row>
        <row r="251">
          <cell r="C251" t="str">
            <v>BXA-185063/4CF __ 2° FP</v>
          </cell>
        </row>
        <row r="252">
          <cell r="C252" t="str">
            <v>BXA-185063/4CF __ 4° FP</v>
          </cell>
        </row>
        <row r="253">
          <cell r="C253" t="str">
            <v>BXA-185063/4CF __ 6° FP</v>
          </cell>
        </row>
        <row r="254">
          <cell r="C254" t="str">
            <v>BXA-185063/4CF __ FP</v>
          </cell>
        </row>
        <row r="255">
          <cell r="C255" t="str">
            <v>BXA-185063/8BF __ FP</v>
          </cell>
        </row>
        <row r="256">
          <cell r="C256" t="str">
            <v>BXA-185063/8CF __ 2° FP</v>
          </cell>
        </row>
        <row r="257">
          <cell r="C257" t="str">
            <v>BXA-185063/8CF __ 4° FP</v>
          </cell>
        </row>
        <row r="258">
          <cell r="C258" t="str">
            <v>BXA-185063/8CF __ 6° FP</v>
          </cell>
        </row>
        <row r="259">
          <cell r="C259" t="str">
            <v>BXA-185063/8CF __ FP</v>
          </cell>
        </row>
        <row r="260">
          <cell r="C260" t="str">
            <v>BXA-185085/12CF __ 2° FP</v>
          </cell>
        </row>
        <row r="261">
          <cell r="C261" t="str">
            <v>BXA-185085/12CF __ 3° FP</v>
          </cell>
        </row>
        <row r="262">
          <cell r="C262" t="str">
            <v>BXA-185085/12CF __ 4° FP</v>
          </cell>
        </row>
        <row r="263">
          <cell r="C263" t="str">
            <v>BXA-185085/12CF __ FP</v>
          </cell>
        </row>
        <row r="264">
          <cell r="C264" t="str">
            <v>BXA-185090/4CF __ FP</v>
          </cell>
        </row>
        <row r="265">
          <cell r="C265" t="str">
            <v>BXA-185090/8CF __ 2° FP</v>
          </cell>
        </row>
        <row r="266">
          <cell r="C266" t="str">
            <v>BXA-185090/8CF __ 4° FP</v>
          </cell>
        </row>
        <row r="267">
          <cell r="C267" t="str">
            <v>BXA-185090/8CF __ FP</v>
          </cell>
        </row>
        <row r="268">
          <cell r="C268" t="str">
            <v>U3X065X18R000</v>
          </cell>
        </row>
        <row r="269">
          <cell r="C269" t="str">
            <v>3X-V65A-3XR</v>
          </cell>
        </row>
        <row r="270">
          <cell r="C270" t="str">
            <v>932DG65T2E-M</v>
          </cell>
        </row>
        <row r="271">
          <cell r="C271" t="str">
            <v>932DG65T6E-M</v>
          </cell>
        </row>
        <row r="272">
          <cell r="C272" t="str">
            <v>DB932DG65E-M</v>
          </cell>
        </row>
        <row r="273">
          <cell r="C273" t="str">
            <v>DB983H65A-M</v>
          </cell>
        </row>
        <row r="274">
          <cell r="C274" t="str">
            <v>DB983H65B-M</v>
          </cell>
        </row>
        <row r="275">
          <cell r="C275" t="str">
            <v>DB983H65E-M</v>
          </cell>
        </row>
        <row r="276">
          <cell r="C276" t="str">
            <v>DB983H65N-M</v>
          </cell>
        </row>
        <row r="277">
          <cell r="C277" t="str">
            <v>DBXLH-6565B-VTM</v>
          </cell>
        </row>
        <row r="278">
          <cell r="C278" t="str">
            <v>HBX-3319DS-A1M</v>
          </cell>
        </row>
        <row r="279">
          <cell r="C279" t="str">
            <v>HBX-3319DS-VTM</v>
          </cell>
        </row>
        <row r="280">
          <cell r="C280" t="str">
            <v>HBX-6513DS-A1M</v>
          </cell>
        </row>
        <row r="281">
          <cell r="C281" t="str">
            <v>HBX-6513DS-VTM</v>
          </cell>
        </row>
        <row r="282">
          <cell r="C282" t="str">
            <v>HBX-6516DS-A1M</v>
          </cell>
        </row>
        <row r="283">
          <cell r="C283" t="str">
            <v>HBX-6516DS-VTM</v>
          </cell>
        </row>
        <row r="284">
          <cell r="C284" t="str">
            <v>HBX-6517DS-A1M</v>
          </cell>
        </row>
        <row r="285">
          <cell r="C285" t="str">
            <v>HBX-6517DS-VTM</v>
          </cell>
        </row>
        <row r="286">
          <cell r="C286" t="str">
            <v>HBX-6519DS-T0M</v>
          </cell>
        </row>
        <row r="287">
          <cell r="C287" t="str">
            <v>HBX-9014DS-A1M</v>
          </cell>
        </row>
        <row r="288">
          <cell r="C288" t="str">
            <v>HBX-9014DS-VTM</v>
          </cell>
        </row>
        <row r="289">
          <cell r="C289" t="str">
            <v>HBX-9016DS-A1M</v>
          </cell>
        </row>
        <row r="290">
          <cell r="C290" t="str">
            <v>HBX-9016DS-VTM</v>
          </cell>
        </row>
        <row r="291">
          <cell r="C291" t="str">
            <v>HBXX-3817TB1-A2M</v>
          </cell>
        </row>
        <row r="292">
          <cell r="C292" t="str">
            <v>HBXX-3817TB1-VTM</v>
          </cell>
        </row>
        <row r="293">
          <cell r="C293" t="str">
            <v>HBXX-6516DS-A2M</v>
          </cell>
        </row>
        <row r="294">
          <cell r="C294" t="str">
            <v>HBXX-6516DS-VTM</v>
          </cell>
        </row>
        <row r="295">
          <cell r="C295" t="str">
            <v>HBXX-6517DS-A2M</v>
          </cell>
        </row>
        <row r="296">
          <cell r="C296" t="str">
            <v>HBXX-6517DS-VTM</v>
          </cell>
        </row>
        <row r="297">
          <cell r="C297" t="str">
            <v>HBXX-9016DS-A2M</v>
          </cell>
        </row>
        <row r="298">
          <cell r="C298" t="str">
            <v>HBXX-9016DS-VTM</v>
          </cell>
        </row>
        <row r="299">
          <cell r="C299" t="str">
            <v>HWXX-6516DS1-A2M</v>
          </cell>
        </row>
        <row r="300">
          <cell r="C300" t="str">
            <v>HWXX-6516DS1-VTM</v>
          </cell>
        </row>
        <row r="301">
          <cell r="C301" t="str">
            <v>LLPX310R-V1</v>
          </cell>
        </row>
        <row r="302">
          <cell r="C302" t="str">
            <v>LLPX411R-V1</v>
          </cell>
        </row>
        <row r="303">
          <cell r="C303" t="str">
            <v>LPX210R-V1</v>
          </cell>
        </row>
        <row r="304">
          <cell r="C304" t="str">
            <v>PCS-06516-2D</v>
          </cell>
        </row>
        <row r="305">
          <cell r="C305" t="str">
            <v>SBH-1D3319DS</v>
          </cell>
        </row>
        <row r="306">
          <cell r="C306" t="str">
            <v>SSPX310R</v>
          </cell>
        </row>
        <row r="307">
          <cell r="C307" t="str">
            <v>UMWD-03319-XDM</v>
          </cell>
        </row>
        <row r="308">
          <cell r="C308" t="str">
            <v>UMWD-06516-XDM</v>
          </cell>
        </row>
        <row r="309">
          <cell r="C309" t="str">
            <v>UMWD-06517-2DH</v>
          </cell>
        </row>
        <row r="310">
          <cell r="C310" t="str">
            <v>UMWD-06519-0DH</v>
          </cell>
        </row>
        <row r="311">
          <cell r="C311" t="str">
            <v>UMWD-06519-2DH</v>
          </cell>
        </row>
        <row r="312">
          <cell r="C312" t="str">
            <v>VVPX306R-V5</v>
          </cell>
        </row>
        <row r="313">
          <cell r="C313" t="str">
            <v>VVPX306R-V5.MR</v>
          </cell>
        </row>
        <row r="314">
          <cell r="C314" t="str">
            <v>VVPX310B1-SLS-8</v>
          </cell>
        </row>
        <row r="315">
          <cell r="C315" t="str">
            <v>IWH-065V07N0</v>
          </cell>
        </row>
        <row r="316">
          <cell r="C316" t="str">
            <v>IWH-090V08N0-D</v>
          </cell>
        </row>
        <row r="317">
          <cell r="C317" t="str">
            <v>IWH-090VR08NT</v>
          </cell>
        </row>
        <row r="318">
          <cell r="C318" t="str">
            <v>IXD-120V06N0-03</v>
          </cell>
        </row>
        <row r="319">
          <cell r="C319" t="str">
            <v>IXD-360V03NN(05)</v>
          </cell>
        </row>
        <row r="320">
          <cell r="C320" t="str">
            <v>IXD-360V03NN(U)</v>
          </cell>
        </row>
        <row r="321">
          <cell r="C321" t="str">
            <v>IXD-360V03NU(05)</v>
          </cell>
        </row>
        <row r="322">
          <cell r="C322" t="str">
            <v>IXD-360VH03NN</v>
          </cell>
        </row>
        <row r="323">
          <cell r="C323" t="str">
            <v>IXD-360VH03NT</v>
          </cell>
        </row>
        <row r="324">
          <cell r="C324" t="str">
            <v>MJS-065R18JV18JV</v>
          </cell>
        </row>
        <row r="325">
          <cell r="C325" t="str">
            <v>MJS-065R18JV18JV-3R</v>
          </cell>
        </row>
        <row r="326">
          <cell r="C326" t="str">
            <v>ODD5-013R23K06</v>
          </cell>
        </row>
        <row r="327">
          <cell r="C327" t="str">
            <v>ODDV-032R20K-G</v>
          </cell>
        </row>
        <row r="328">
          <cell r="C328" t="str">
            <v>ODI-065R12E15KJJ-G</v>
          </cell>
        </row>
        <row r="329">
          <cell r="C329" t="str">
            <v>ODI-065R15E18KJJ-G</v>
          </cell>
        </row>
        <row r="330">
          <cell r="C330" t="str">
            <v>ODI-065R15NG18JJ-G</v>
          </cell>
        </row>
        <row r="331">
          <cell r="C331" t="str">
            <v>ODI-065R16M-G</v>
          </cell>
        </row>
        <row r="332">
          <cell r="C332" t="str">
            <v>ODI-065R16NB17JJJ-G</v>
          </cell>
        </row>
        <row r="333">
          <cell r="C333" t="str">
            <v>ODI-065R17M-GQ</v>
          </cell>
        </row>
        <row r="334">
          <cell r="C334" t="str">
            <v>ODI3-065R15J-G</v>
          </cell>
        </row>
        <row r="335">
          <cell r="C335" t="str">
            <v>ODM-030V16K0-2</v>
          </cell>
        </row>
        <row r="336">
          <cell r="C336" t="str">
            <v>ODM-030V18B0</v>
          </cell>
        </row>
        <row r="337">
          <cell r="C337" t="str">
            <v>ODM-075V11N0</v>
          </cell>
        </row>
        <row r="338">
          <cell r="C338" t="str">
            <v>ODP-030V20K0</v>
          </cell>
        </row>
        <row r="339">
          <cell r="C339" t="str">
            <v>ODP-032R15J</v>
          </cell>
        </row>
        <row r="340">
          <cell r="C340" t="str">
            <v>ODP-032V15N</v>
          </cell>
        </row>
        <row r="341">
          <cell r="C341" t="str">
            <v>ODP-065R09BJ-G</v>
          </cell>
        </row>
        <row r="342">
          <cell r="C342" t="str">
            <v>ODP-065R09BJ-G(2J)</v>
          </cell>
        </row>
        <row r="343">
          <cell r="C343" t="str">
            <v>ODP-065R12M14J-G</v>
          </cell>
        </row>
        <row r="344">
          <cell r="C344" t="str">
            <v>ODP-065R12M14JJ-G</v>
          </cell>
        </row>
        <row r="345">
          <cell r="C345" t="str">
            <v>ODP-065R15Bxx</v>
          </cell>
        </row>
        <row r="346">
          <cell r="C346" t="str">
            <v>ODP-065R15Kxx-G</v>
          </cell>
        </row>
        <row r="347">
          <cell r="C347" t="str">
            <v>ODP-065R17B18Kxxyy</v>
          </cell>
        </row>
        <row r="348">
          <cell r="C348" t="str">
            <v>ODP-065R17Bxx</v>
          </cell>
        </row>
        <row r="349">
          <cell r="C349" t="str">
            <v>ODP-065R18Bxx</v>
          </cell>
        </row>
        <row r="350">
          <cell r="C350" t="str">
            <v>ODP-065R18Exx(JS)</v>
          </cell>
        </row>
        <row r="351">
          <cell r="C351" t="str">
            <v>ODP-065R18Kxx-G</v>
          </cell>
        </row>
        <row r="352">
          <cell r="C352" t="str">
            <v>ODP-065V11N</v>
          </cell>
        </row>
        <row r="353">
          <cell r="C353" t="str">
            <v>ODP-065V17Bxx</v>
          </cell>
        </row>
        <row r="354">
          <cell r="C354" t="str">
            <v>ODP-065V18Bxx</v>
          </cell>
        </row>
        <row r="355">
          <cell r="C355" t="str">
            <v>ODP-065V18Kxx</v>
          </cell>
        </row>
        <row r="356">
          <cell r="C356" t="str">
            <v>ODP-090R17Bxx</v>
          </cell>
        </row>
        <row r="357">
          <cell r="C357" t="str">
            <v>ODP-090V17Bxx</v>
          </cell>
        </row>
        <row r="358">
          <cell r="C358" t="str">
            <v>ODTP-024R20K06-G</v>
          </cell>
        </row>
        <row r="359">
          <cell r="C359" t="str">
            <v>ODV-032R18E-G</v>
          </cell>
        </row>
        <row r="360">
          <cell r="C360" t="str">
            <v>ODV-032R20E-G</v>
          </cell>
        </row>
        <row r="361">
          <cell r="C361" t="str">
            <v>ODV-032R20E-G V1</v>
          </cell>
        </row>
        <row r="362">
          <cell r="C362" t="str">
            <v>ODV-032R21K-G</v>
          </cell>
        </row>
        <row r="363">
          <cell r="C363" t="str">
            <v>ODV-032R23K-G V1</v>
          </cell>
        </row>
        <row r="364">
          <cell r="C364" t="str">
            <v>ODV-065R14E17K-G</v>
          </cell>
        </row>
        <row r="365">
          <cell r="C365" t="str">
            <v>ODV-065R14M17J-G</v>
          </cell>
        </row>
        <row r="366">
          <cell r="C366" t="str">
            <v>ODV-065R14M17JJ-G</v>
          </cell>
        </row>
        <row r="367">
          <cell r="C367" t="str">
            <v>ODV-065R15B</v>
          </cell>
        </row>
        <row r="368">
          <cell r="C368" t="str">
            <v>ODV-065R15B15J15J</v>
          </cell>
        </row>
        <row r="369">
          <cell r="C369" t="str">
            <v>ODV-065R15E18J18J-G</v>
          </cell>
        </row>
        <row r="370">
          <cell r="C370" t="str">
            <v>ODV-065R15E18J-G</v>
          </cell>
        </row>
        <row r="371">
          <cell r="C371" t="str">
            <v>ODV-065R15E18K-G</v>
          </cell>
        </row>
        <row r="372">
          <cell r="C372" t="str">
            <v>ODV-065R15E18K-G V2</v>
          </cell>
        </row>
        <row r="373">
          <cell r="C373" t="str">
            <v>ODV-065R15E18KK-G V2</v>
          </cell>
        </row>
        <row r="374">
          <cell r="C374" t="str">
            <v>ODV-065R15E-G</v>
          </cell>
        </row>
        <row r="375">
          <cell r="C375" t="str">
            <v>ODV-065R15EJJ</v>
          </cell>
        </row>
        <row r="376">
          <cell r="C376" t="str">
            <v>ODV-065R15EKK</v>
          </cell>
        </row>
        <row r="377">
          <cell r="C377" t="str">
            <v>ODV-065R15K-G</v>
          </cell>
        </row>
        <row r="378">
          <cell r="C378" t="str">
            <v>ODV-065R15M18J-G</v>
          </cell>
        </row>
        <row r="379">
          <cell r="C379" t="str">
            <v>ODV-065R15M18JJ-G</v>
          </cell>
        </row>
        <row r="380">
          <cell r="C380" t="str">
            <v>ODV-065R15M-G</v>
          </cell>
        </row>
        <row r="381">
          <cell r="C381" t="str">
            <v>ODV-065R16B</v>
          </cell>
        </row>
        <row r="382">
          <cell r="C382" t="str">
            <v>ODV-065R16M18J-G</v>
          </cell>
        </row>
        <row r="383">
          <cell r="C383" t="str">
            <v>ODV-065R16M18JJ-G</v>
          </cell>
        </row>
        <row r="384">
          <cell r="C384" t="str">
            <v>ODV-065R16M-G</v>
          </cell>
        </row>
        <row r="385">
          <cell r="C385" t="str">
            <v>ODV-065R17B</v>
          </cell>
        </row>
        <row r="386">
          <cell r="C386" t="str">
            <v>ODV-065R17E18J-G</v>
          </cell>
        </row>
        <row r="387">
          <cell r="C387" t="str">
            <v>ODV-065R17E18JJJ-G</v>
          </cell>
        </row>
        <row r="388">
          <cell r="C388" t="str">
            <v>ODV-065R17E18JJJJ-G</v>
          </cell>
        </row>
        <row r="389">
          <cell r="C389" t="str">
            <v>ODV-065R17E18K</v>
          </cell>
        </row>
        <row r="390">
          <cell r="C390" t="str">
            <v>ODV-065R17E18K-G</v>
          </cell>
        </row>
        <row r="391">
          <cell r="C391" t="str">
            <v>ODV-065R17E18K-G V1</v>
          </cell>
        </row>
        <row r="392">
          <cell r="C392" t="str">
            <v>ODV-065R17E18KK-G V1</v>
          </cell>
        </row>
        <row r="393">
          <cell r="C393" t="str">
            <v>ODV-065R17E-G</v>
          </cell>
        </row>
        <row r="394">
          <cell r="C394" t="str">
            <v>ODV-065R17EJJ-G</v>
          </cell>
        </row>
        <row r="395">
          <cell r="C395" t="str">
            <v>ODV-065R17EKJJ-G</v>
          </cell>
        </row>
        <row r="396">
          <cell r="C396" t="str">
            <v>ODV-065R17M18JJ-G</v>
          </cell>
        </row>
        <row r="397">
          <cell r="C397" t="str">
            <v>ODV-065R17M18JJJ-G</v>
          </cell>
        </row>
        <row r="398">
          <cell r="C398" t="str">
            <v>ODV-065R17M18JJJJ-G</v>
          </cell>
        </row>
        <row r="399">
          <cell r="C399" t="str">
            <v>ODV-065R18B</v>
          </cell>
        </row>
        <row r="400">
          <cell r="C400" t="str">
            <v>ODV-065R18E</v>
          </cell>
        </row>
        <row r="401">
          <cell r="C401" t="str">
            <v>ODV-065R18E-G</v>
          </cell>
        </row>
        <row r="402">
          <cell r="C402" t="str">
            <v>ODV-065R18EJ-G</v>
          </cell>
        </row>
        <row r="403">
          <cell r="C403" t="str">
            <v>ODV-065R18EJJ-G</v>
          </cell>
        </row>
        <row r="404">
          <cell r="C404" t="str">
            <v>ODV-065R18EK</v>
          </cell>
        </row>
        <row r="405">
          <cell r="C405" t="str">
            <v>ODV-065R18EK-G</v>
          </cell>
        </row>
        <row r="406">
          <cell r="C406" t="str">
            <v>ODV-065R18EKK-G</v>
          </cell>
        </row>
        <row r="407">
          <cell r="C407" t="str">
            <v>ODV-065R18J</v>
          </cell>
        </row>
        <row r="408">
          <cell r="C408" t="str">
            <v>ODV-065R18J-G</v>
          </cell>
        </row>
        <row r="409">
          <cell r="C409" t="str">
            <v>ODV-065R18K</v>
          </cell>
        </row>
        <row r="410">
          <cell r="C410" t="str">
            <v>ODV-065R18K-G</v>
          </cell>
        </row>
        <row r="411">
          <cell r="C411" t="str">
            <v>ODV-065R18K-G V1</v>
          </cell>
        </row>
        <row r="412">
          <cell r="C412" t="str">
            <v>ODV-065R21K-G</v>
          </cell>
        </row>
        <row r="413">
          <cell r="C413" t="str">
            <v>ODV-090R17E-G</v>
          </cell>
        </row>
        <row r="414">
          <cell r="C414" t="str">
            <v>ODV-090R17K-G</v>
          </cell>
        </row>
        <row r="415">
          <cell r="C415" t="str">
            <v>ODV2-065R15E18K-G</v>
          </cell>
        </row>
        <row r="416">
          <cell r="C416" t="str">
            <v>ODV2-065R16J-G</v>
          </cell>
        </row>
        <row r="417">
          <cell r="C417" t="str">
            <v>ODV2-065R17E18J-G</v>
          </cell>
        </row>
        <row r="418">
          <cell r="C418" t="str">
            <v>ODV2-065R17E-G</v>
          </cell>
        </row>
        <row r="419">
          <cell r="C419" t="str">
            <v>ODV2-065R18J</v>
          </cell>
        </row>
        <row r="420">
          <cell r="C420" t="str">
            <v>ODV2-065R18J-G</v>
          </cell>
        </row>
        <row r="421">
          <cell r="C421" t="str">
            <v>ODV2-065R18J-G V1</v>
          </cell>
        </row>
        <row r="422">
          <cell r="C422" t="str">
            <v>ODV2-065R18K</v>
          </cell>
        </row>
        <row r="423">
          <cell r="C423" t="str">
            <v>ODV2-065R18K-G</v>
          </cell>
        </row>
        <row r="424">
          <cell r="C424" t="str">
            <v>ODV2-065R18K-G V2</v>
          </cell>
        </row>
        <row r="425">
          <cell r="C425" t="str">
            <v>ODV2-065R21K-G V1</v>
          </cell>
        </row>
        <row r="426">
          <cell r="C426" t="str">
            <v>ODV3-065R18J-G V1</v>
          </cell>
        </row>
        <row r="427">
          <cell r="C427" t="str">
            <v>ODV3-065R18K-G V1</v>
          </cell>
        </row>
        <row r="428">
          <cell r="C428" t="str">
            <v>OYI-040V12K0-2</v>
          </cell>
        </row>
        <row r="429">
          <cell r="C429" t="str">
            <v>OYI-040V13B0-2</v>
          </cell>
        </row>
        <row r="430">
          <cell r="C430" t="str">
            <v>RVV-65A-R3</v>
          </cell>
        </row>
        <row r="431">
          <cell r="C431" t="str">
            <v>RVVPX303.6F12R2</v>
          </cell>
        </row>
        <row r="432">
          <cell r="C432" t="str">
            <v>Air 11 B20A B8P (1,3m)</v>
          </cell>
        </row>
        <row r="433">
          <cell r="C433" t="str">
            <v>Air 11 B20A B8P (2,0m)</v>
          </cell>
        </row>
        <row r="434">
          <cell r="C434" t="str">
            <v>Air 11 B8A B20P</v>
          </cell>
        </row>
        <row r="435">
          <cell r="C435" t="str">
            <v>Air 21 B1A B12P B8P (2,0m)</v>
          </cell>
        </row>
        <row r="436">
          <cell r="C436" t="str">
            <v>Air 21 B1A B3P</v>
          </cell>
        </row>
        <row r="437">
          <cell r="C437" t="str">
            <v>Air 21 B2A B12P B8P (2,0m)</v>
          </cell>
        </row>
        <row r="438">
          <cell r="C438" t="str">
            <v>Air 21 B2A B4P</v>
          </cell>
        </row>
        <row r="439">
          <cell r="C439" t="str">
            <v>Air 21 B3A B12P B8P (2,4m)</v>
          </cell>
        </row>
        <row r="440">
          <cell r="C440" t="str">
            <v>Air 21 B3A B1P</v>
          </cell>
        </row>
        <row r="441">
          <cell r="C441" t="str">
            <v>Air 21 B4A B12P B5P (2,4m)</v>
          </cell>
        </row>
        <row r="442">
          <cell r="C442" t="str">
            <v>Air 21 B4A B12P B8P (1,3m)</v>
          </cell>
        </row>
        <row r="443">
          <cell r="C443" t="str">
            <v>Air 21 B4A B12P B8P (2,0m)</v>
          </cell>
        </row>
        <row r="444">
          <cell r="C444" t="str">
            <v>Air 21 B4A B2P</v>
          </cell>
        </row>
        <row r="445">
          <cell r="C445" t="str">
            <v>Air 21 B7A 2P</v>
          </cell>
        </row>
        <row r="446">
          <cell r="C446" t="str">
            <v>Air 32 B2A B66AA</v>
          </cell>
        </row>
        <row r="447">
          <cell r="C447" t="str">
            <v>Air 32 B2A B66AP</v>
          </cell>
        </row>
        <row r="448">
          <cell r="C448" t="str">
            <v>Air 32 B2A B7P LBP</v>
          </cell>
        </row>
        <row r="449">
          <cell r="C449" t="str">
            <v>Air 32 B3A B7P LBP</v>
          </cell>
        </row>
        <row r="450">
          <cell r="C450" t="str">
            <v>Air 32 B4A B2P</v>
          </cell>
        </row>
        <row r="451">
          <cell r="C451" t="str">
            <v>Air 32 B66AA B2P</v>
          </cell>
        </row>
        <row r="452">
          <cell r="C452" t="str">
            <v>Air 32 B66AA B7P LBP</v>
          </cell>
        </row>
        <row r="453">
          <cell r="C453" t="str">
            <v>Air 32 B7A B3A LBP</v>
          </cell>
        </row>
        <row r="454">
          <cell r="C454" t="str">
            <v>Air 32 B7A B66AA LBP</v>
          </cell>
        </row>
        <row r="455">
          <cell r="C455" t="str">
            <v>Air 32 B7A HBP LBP</v>
          </cell>
        </row>
        <row r="456">
          <cell r="C456" t="str">
            <v>Air 32 B7AA HBP LBP</v>
          </cell>
        </row>
        <row r="457">
          <cell r="C457" t="str">
            <v>Air 6468 B42</v>
          </cell>
        </row>
        <row r="458">
          <cell r="C458" t="str">
            <v>DDTMA (1900MHz)</v>
          </cell>
        </row>
        <row r="459">
          <cell r="C459" t="str">
            <v>DTMA (1900MHz)</v>
          </cell>
        </row>
        <row r="460">
          <cell r="C460" t="str">
            <v>Filtro (900MHz) FP-G11D-0D01</v>
          </cell>
        </row>
        <row r="461">
          <cell r="C461" t="str">
            <v>RRU 2217</v>
          </cell>
        </row>
        <row r="462">
          <cell r="C462" t="str">
            <v>RRU 2219</v>
          </cell>
        </row>
        <row r="463">
          <cell r="C463" t="str">
            <v>RRU 4415</v>
          </cell>
        </row>
        <row r="464">
          <cell r="C464" t="str">
            <v>RRU 22 20W</v>
          </cell>
        </row>
        <row r="465">
          <cell r="C465" t="str">
            <v>RRU 22 40W</v>
          </cell>
        </row>
        <row r="466">
          <cell r="C466" t="str">
            <v>RRUS 01</v>
          </cell>
        </row>
        <row r="467">
          <cell r="C467" t="str">
            <v>RRUS 02</v>
          </cell>
        </row>
        <row r="468">
          <cell r="C468" t="str">
            <v>RRUS 11</v>
          </cell>
        </row>
        <row r="469">
          <cell r="C469" t="str">
            <v>RRUS 12</v>
          </cell>
        </row>
        <row r="470">
          <cell r="C470" t="str">
            <v>RRUS 61</v>
          </cell>
        </row>
        <row r="471">
          <cell r="C471" t="str">
            <v>RRUS A2</v>
          </cell>
        </row>
        <row r="472">
          <cell r="C472" t="str">
            <v>RRUW 01 60W</v>
          </cell>
        </row>
        <row r="473">
          <cell r="C473" t="str">
            <v>AAU5281</v>
          </cell>
        </row>
        <row r="474">
          <cell r="C474" t="str">
            <v>728 684</v>
          </cell>
        </row>
        <row r="475">
          <cell r="C475" t="str">
            <v>728 685</v>
          </cell>
        </row>
        <row r="476">
          <cell r="C476" t="str">
            <v>729 931</v>
          </cell>
        </row>
        <row r="477">
          <cell r="C477" t="str">
            <v>730 360</v>
          </cell>
        </row>
        <row r="478">
          <cell r="C478" t="str">
            <v>730 362</v>
          </cell>
        </row>
        <row r="479">
          <cell r="C479" t="str">
            <v>730 366</v>
          </cell>
        </row>
        <row r="480">
          <cell r="C480" t="str">
            <v>730 368</v>
          </cell>
        </row>
        <row r="481">
          <cell r="C481" t="str">
            <v>730 370</v>
          </cell>
        </row>
        <row r="482">
          <cell r="C482" t="str">
            <v>730 372</v>
          </cell>
        </row>
        <row r="483">
          <cell r="C483" t="str">
            <v>730 374</v>
          </cell>
        </row>
        <row r="484">
          <cell r="C484" t="str">
            <v>730 376</v>
          </cell>
        </row>
        <row r="485">
          <cell r="C485" t="str">
            <v>730 378</v>
          </cell>
        </row>
        <row r="486">
          <cell r="C486" t="str">
            <v>730 380</v>
          </cell>
        </row>
        <row r="487">
          <cell r="C487" t="str">
            <v>730 382</v>
          </cell>
        </row>
        <row r="488">
          <cell r="C488" t="str">
            <v>730 676</v>
          </cell>
        </row>
        <row r="489">
          <cell r="C489" t="str">
            <v>730 677</v>
          </cell>
        </row>
        <row r="490">
          <cell r="C490" t="str">
            <v>730 678</v>
          </cell>
        </row>
        <row r="491">
          <cell r="C491" t="str">
            <v>730 682</v>
          </cell>
        </row>
        <row r="492">
          <cell r="C492" t="str">
            <v>730 685</v>
          </cell>
        </row>
        <row r="493">
          <cell r="C493" t="str">
            <v>730 690</v>
          </cell>
        </row>
        <row r="494">
          <cell r="C494" t="str">
            <v>730 691</v>
          </cell>
        </row>
        <row r="495">
          <cell r="C495" t="str">
            <v>732 329</v>
          </cell>
        </row>
        <row r="496">
          <cell r="C496" t="str">
            <v>732 340</v>
          </cell>
        </row>
        <row r="497">
          <cell r="C497" t="str">
            <v>732 344</v>
          </cell>
        </row>
        <row r="498">
          <cell r="C498" t="str">
            <v>732 433</v>
          </cell>
        </row>
        <row r="499">
          <cell r="C499" t="str">
            <v>732 447</v>
          </cell>
        </row>
        <row r="500">
          <cell r="C500" t="str">
            <v>732 448</v>
          </cell>
        </row>
        <row r="501">
          <cell r="C501" t="str">
            <v>732 480</v>
          </cell>
        </row>
        <row r="502">
          <cell r="C502" t="str">
            <v>732 507</v>
          </cell>
        </row>
        <row r="503">
          <cell r="C503" t="str">
            <v>732 689</v>
          </cell>
        </row>
        <row r="504">
          <cell r="C504" t="str">
            <v>732 690</v>
          </cell>
        </row>
        <row r="505">
          <cell r="C505" t="str">
            <v>732 691</v>
          </cell>
        </row>
        <row r="506">
          <cell r="C506" t="str">
            <v>732 692</v>
          </cell>
        </row>
        <row r="507">
          <cell r="C507" t="str">
            <v>732 967</v>
          </cell>
        </row>
        <row r="508">
          <cell r="C508" t="str">
            <v>734 304</v>
          </cell>
        </row>
        <row r="509">
          <cell r="C509" t="str">
            <v>734 306</v>
          </cell>
        </row>
        <row r="510">
          <cell r="C510" t="str">
            <v>734 308</v>
          </cell>
        </row>
        <row r="511">
          <cell r="C511" t="str">
            <v>734 310</v>
          </cell>
        </row>
        <row r="512">
          <cell r="C512" t="str">
            <v>734 312</v>
          </cell>
        </row>
        <row r="513">
          <cell r="C513" t="str">
            <v>734 314</v>
          </cell>
        </row>
        <row r="514">
          <cell r="C514" t="str">
            <v>734 316</v>
          </cell>
        </row>
        <row r="515">
          <cell r="C515" t="str">
            <v>734 318</v>
          </cell>
        </row>
        <row r="516">
          <cell r="C516" t="str">
            <v>734 320</v>
          </cell>
        </row>
        <row r="517">
          <cell r="C517" t="str">
            <v>734 322</v>
          </cell>
        </row>
        <row r="518">
          <cell r="C518" t="str">
            <v>734 324</v>
          </cell>
        </row>
        <row r="519">
          <cell r="C519" t="str">
            <v>734 326</v>
          </cell>
        </row>
        <row r="520">
          <cell r="C520" t="str">
            <v>734 328</v>
          </cell>
        </row>
        <row r="521">
          <cell r="C521" t="str">
            <v>734 330</v>
          </cell>
        </row>
        <row r="522">
          <cell r="C522" t="str">
            <v>734 334</v>
          </cell>
        </row>
        <row r="523">
          <cell r="C523" t="str">
            <v>734 338</v>
          </cell>
        </row>
        <row r="524">
          <cell r="C524" t="str">
            <v>734 342</v>
          </cell>
        </row>
        <row r="525">
          <cell r="C525" t="str">
            <v>734 688</v>
          </cell>
        </row>
        <row r="526">
          <cell r="C526" t="str">
            <v>735 141</v>
          </cell>
        </row>
        <row r="527">
          <cell r="C527" t="str">
            <v>735 147</v>
          </cell>
        </row>
        <row r="528">
          <cell r="C528" t="str">
            <v>735 727</v>
          </cell>
        </row>
        <row r="529">
          <cell r="C529" t="str">
            <v>735 810</v>
          </cell>
        </row>
        <row r="530">
          <cell r="C530" t="str">
            <v>735 811</v>
          </cell>
        </row>
        <row r="531">
          <cell r="C531" t="str">
            <v>735 908</v>
          </cell>
        </row>
        <row r="532">
          <cell r="C532" t="str">
            <v>736 016</v>
          </cell>
        </row>
        <row r="533">
          <cell r="C533" t="str">
            <v>736 018</v>
          </cell>
        </row>
        <row r="534">
          <cell r="C534" t="str">
            <v>736 077</v>
          </cell>
        </row>
        <row r="535">
          <cell r="C535" t="str">
            <v>736 078</v>
          </cell>
        </row>
        <row r="536">
          <cell r="C536" t="str">
            <v>736 347</v>
          </cell>
        </row>
        <row r="537">
          <cell r="C537" t="str">
            <v>736 348</v>
          </cell>
        </row>
        <row r="538">
          <cell r="C538" t="str">
            <v>736 349</v>
          </cell>
        </row>
        <row r="539">
          <cell r="C539" t="str">
            <v>736 350</v>
          </cell>
        </row>
        <row r="540">
          <cell r="C540" t="str">
            <v>736 351</v>
          </cell>
        </row>
        <row r="541">
          <cell r="C541" t="str">
            <v>736 352</v>
          </cell>
        </row>
        <row r="542">
          <cell r="C542" t="str">
            <v>736 361</v>
          </cell>
        </row>
        <row r="543">
          <cell r="C543" t="str">
            <v>736 421</v>
          </cell>
        </row>
        <row r="544">
          <cell r="C544" t="str">
            <v>736 422</v>
          </cell>
        </row>
        <row r="545">
          <cell r="C545" t="str">
            <v>736 432</v>
          </cell>
        </row>
        <row r="546">
          <cell r="C546" t="str">
            <v>736 434</v>
          </cell>
        </row>
        <row r="547">
          <cell r="C547" t="str">
            <v>736 436</v>
          </cell>
        </row>
        <row r="548">
          <cell r="C548" t="str">
            <v>736 618</v>
          </cell>
        </row>
        <row r="549">
          <cell r="C549" t="str">
            <v>736 622</v>
          </cell>
        </row>
        <row r="550">
          <cell r="C550" t="str">
            <v>736 623</v>
          </cell>
        </row>
        <row r="551">
          <cell r="C551" t="str">
            <v>736 624</v>
          </cell>
        </row>
        <row r="552">
          <cell r="C552" t="str">
            <v>736 668</v>
          </cell>
        </row>
        <row r="553">
          <cell r="C553" t="str">
            <v>736 808</v>
          </cell>
        </row>
        <row r="554">
          <cell r="C554" t="str">
            <v>736 854</v>
          </cell>
        </row>
        <row r="555">
          <cell r="C555" t="str">
            <v>736 855</v>
          </cell>
        </row>
        <row r="556">
          <cell r="C556" t="str">
            <v>736 858</v>
          </cell>
        </row>
        <row r="557">
          <cell r="C557" t="str">
            <v>736 859</v>
          </cell>
        </row>
        <row r="558">
          <cell r="C558" t="str">
            <v>736 863</v>
          </cell>
        </row>
        <row r="559">
          <cell r="C559" t="str">
            <v>736 864</v>
          </cell>
        </row>
        <row r="560">
          <cell r="C560" t="str">
            <v>736 866</v>
          </cell>
        </row>
        <row r="561">
          <cell r="C561" t="str">
            <v>736 867</v>
          </cell>
        </row>
        <row r="562">
          <cell r="C562" t="str">
            <v>736 870</v>
          </cell>
        </row>
        <row r="563">
          <cell r="C563" t="str">
            <v>736 871</v>
          </cell>
        </row>
        <row r="564">
          <cell r="C564" t="str">
            <v>736 873</v>
          </cell>
        </row>
        <row r="565">
          <cell r="C565" t="str">
            <v>736 874</v>
          </cell>
        </row>
        <row r="566">
          <cell r="C566" t="str">
            <v>736 878</v>
          </cell>
        </row>
        <row r="567">
          <cell r="C567" t="str">
            <v>736 879</v>
          </cell>
        </row>
        <row r="568">
          <cell r="C568" t="str">
            <v>736 881</v>
          </cell>
        </row>
        <row r="569">
          <cell r="C569" t="str">
            <v>736 900</v>
          </cell>
        </row>
        <row r="570">
          <cell r="C570" t="str">
            <v>736 901</v>
          </cell>
        </row>
        <row r="571">
          <cell r="C571" t="str">
            <v>736 902</v>
          </cell>
        </row>
        <row r="572">
          <cell r="C572" t="str">
            <v>736 904</v>
          </cell>
        </row>
        <row r="573">
          <cell r="C573" t="str">
            <v>736 935</v>
          </cell>
        </row>
        <row r="574">
          <cell r="C574" t="str">
            <v>737 031</v>
          </cell>
        </row>
        <row r="575">
          <cell r="C575" t="str">
            <v>737 190</v>
          </cell>
        </row>
        <row r="576">
          <cell r="C576" t="str">
            <v>737 377</v>
          </cell>
        </row>
        <row r="577">
          <cell r="C577" t="str">
            <v>737 378</v>
          </cell>
        </row>
        <row r="578">
          <cell r="C578" t="str">
            <v>737 379</v>
          </cell>
        </row>
        <row r="579">
          <cell r="C579" t="str">
            <v>737 381</v>
          </cell>
        </row>
        <row r="580">
          <cell r="C580" t="str">
            <v>737 383</v>
          </cell>
        </row>
        <row r="581">
          <cell r="C581" t="str">
            <v>737 385</v>
          </cell>
        </row>
        <row r="582">
          <cell r="C582" t="str">
            <v>737 402</v>
          </cell>
        </row>
        <row r="583">
          <cell r="C583" t="str">
            <v>737 547</v>
          </cell>
        </row>
        <row r="584">
          <cell r="C584" t="str">
            <v>737 548</v>
          </cell>
        </row>
        <row r="585">
          <cell r="C585" t="str">
            <v>737 549</v>
          </cell>
        </row>
        <row r="586">
          <cell r="C586" t="str">
            <v>737 735</v>
          </cell>
        </row>
        <row r="587">
          <cell r="C587" t="str">
            <v>737 849</v>
          </cell>
        </row>
        <row r="588">
          <cell r="C588" t="str">
            <v>737 906</v>
          </cell>
        </row>
        <row r="589">
          <cell r="C589" t="str">
            <v>737 950</v>
          </cell>
        </row>
        <row r="590">
          <cell r="C590" t="str">
            <v>738 018</v>
          </cell>
        </row>
        <row r="591">
          <cell r="C591" t="str">
            <v>738 020</v>
          </cell>
        </row>
        <row r="592">
          <cell r="C592" t="str">
            <v>738 021</v>
          </cell>
        </row>
        <row r="593">
          <cell r="C593" t="str">
            <v>738 140</v>
          </cell>
        </row>
        <row r="594">
          <cell r="C594" t="str">
            <v>738 141</v>
          </cell>
        </row>
        <row r="595">
          <cell r="C595" t="str">
            <v>738 142</v>
          </cell>
        </row>
        <row r="596">
          <cell r="C596" t="str">
            <v>738 143</v>
          </cell>
        </row>
        <row r="597">
          <cell r="C597" t="str">
            <v>738 144</v>
          </cell>
        </row>
        <row r="598">
          <cell r="C598" t="str">
            <v>738 161</v>
          </cell>
        </row>
        <row r="599">
          <cell r="C599" t="str">
            <v>738 162</v>
          </cell>
        </row>
        <row r="600">
          <cell r="C600" t="str">
            <v>738 163</v>
          </cell>
        </row>
        <row r="601">
          <cell r="C601" t="str">
            <v>738 164</v>
          </cell>
        </row>
        <row r="602">
          <cell r="C602" t="str">
            <v>738 165</v>
          </cell>
        </row>
        <row r="603">
          <cell r="C603" t="str">
            <v>738 166</v>
          </cell>
        </row>
        <row r="604">
          <cell r="C604" t="str">
            <v>738 167</v>
          </cell>
        </row>
        <row r="605">
          <cell r="C605" t="str">
            <v>738 168</v>
          </cell>
        </row>
        <row r="606">
          <cell r="C606" t="str">
            <v>738 173</v>
          </cell>
        </row>
        <row r="607">
          <cell r="C607" t="str">
            <v>738 174</v>
          </cell>
        </row>
        <row r="608">
          <cell r="C608" t="str">
            <v>738 187</v>
          </cell>
        </row>
        <row r="609">
          <cell r="C609" t="str">
            <v>738 192</v>
          </cell>
        </row>
        <row r="610">
          <cell r="C610" t="str">
            <v>738 406</v>
          </cell>
        </row>
        <row r="611">
          <cell r="C611" t="str">
            <v>738 407</v>
          </cell>
        </row>
        <row r="612">
          <cell r="C612" t="str">
            <v>738 444</v>
          </cell>
        </row>
        <row r="613">
          <cell r="C613" t="str">
            <v>738 450</v>
          </cell>
        </row>
        <row r="614">
          <cell r="C614" t="str">
            <v>738 451</v>
          </cell>
        </row>
        <row r="615">
          <cell r="C615" t="str">
            <v>738 573</v>
          </cell>
        </row>
        <row r="616">
          <cell r="C616" t="str">
            <v>738 580</v>
          </cell>
        </row>
        <row r="617">
          <cell r="C617" t="str">
            <v>738 664</v>
          </cell>
        </row>
        <row r="618">
          <cell r="C618" t="str">
            <v>738 779</v>
          </cell>
        </row>
        <row r="619">
          <cell r="C619" t="str">
            <v>738 811</v>
          </cell>
        </row>
        <row r="620">
          <cell r="C620" t="str">
            <v>738 812</v>
          </cell>
        </row>
        <row r="621">
          <cell r="C621" t="str">
            <v>738 813</v>
          </cell>
        </row>
        <row r="622">
          <cell r="C622" t="str">
            <v>739 099</v>
          </cell>
        </row>
        <row r="623">
          <cell r="C623" t="str">
            <v>739 129</v>
          </cell>
        </row>
        <row r="624">
          <cell r="C624" t="str">
            <v>739 131</v>
          </cell>
        </row>
        <row r="625">
          <cell r="C625" t="str">
            <v>739 132</v>
          </cell>
        </row>
        <row r="626">
          <cell r="C626" t="str">
            <v>739 134</v>
          </cell>
        </row>
        <row r="627">
          <cell r="C627" t="str">
            <v>739 136</v>
          </cell>
        </row>
        <row r="628">
          <cell r="C628" t="str">
            <v>739 145</v>
          </cell>
        </row>
        <row r="629">
          <cell r="C629" t="str">
            <v>739 303</v>
          </cell>
        </row>
        <row r="630">
          <cell r="C630" t="str">
            <v>739 304</v>
          </cell>
        </row>
        <row r="631">
          <cell r="C631" t="str">
            <v>739 404</v>
          </cell>
        </row>
        <row r="632">
          <cell r="C632" t="str">
            <v>739 418</v>
          </cell>
        </row>
        <row r="633">
          <cell r="C633" t="str">
            <v>739 490</v>
          </cell>
        </row>
        <row r="634">
          <cell r="C634" t="str">
            <v>739 491</v>
          </cell>
        </row>
        <row r="635">
          <cell r="C635" t="str">
            <v>739 494</v>
          </cell>
        </row>
        <row r="636">
          <cell r="C636" t="str">
            <v>739 495</v>
          </cell>
        </row>
        <row r="637">
          <cell r="C637" t="str">
            <v>739 496</v>
          </cell>
        </row>
        <row r="638">
          <cell r="C638" t="str">
            <v>739 619</v>
          </cell>
        </row>
        <row r="639">
          <cell r="C639" t="str">
            <v>739 620</v>
          </cell>
        </row>
        <row r="640">
          <cell r="C640" t="str">
            <v>739 622</v>
          </cell>
        </row>
        <row r="641">
          <cell r="C641" t="str">
            <v>739 623</v>
          </cell>
        </row>
        <row r="642">
          <cell r="C642" t="str">
            <v>739 624</v>
          </cell>
        </row>
        <row r="643">
          <cell r="C643" t="str">
            <v>739 630</v>
          </cell>
        </row>
        <row r="644">
          <cell r="C644" t="str">
            <v>739 632</v>
          </cell>
        </row>
        <row r="645">
          <cell r="C645" t="str">
            <v>739 633</v>
          </cell>
        </row>
        <row r="646">
          <cell r="C646" t="str">
            <v>739 634</v>
          </cell>
        </row>
        <row r="647">
          <cell r="C647" t="str">
            <v>739 635</v>
          </cell>
        </row>
        <row r="648">
          <cell r="C648" t="str">
            <v>739 636</v>
          </cell>
        </row>
        <row r="649">
          <cell r="C649" t="str">
            <v>739 646</v>
          </cell>
        </row>
        <row r="650">
          <cell r="C650" t="str">
            <v>739 648</v>
          </cell>
        </row>
        <row r="651">
          <cell r="C651" t="str">
            <v>739 649</v>
          </cell>
        </row>
        <row r="652">
          <cell r="C652" t="str">
            <v>739 650</v>
          </cell>
        </row>
        <row r="653">
          <cell r="C653" t="str">
            <v>739 651</v>
          </cell>
        </row>
        <row r="654">
          <cell r="C654" t="str">
            <v>739 655</v>
          </cell>
        </row>
        <row r="655">
          <cell r="C655" t="str">
            <v>739 658</v>
          </cell>
        </row>
        <row r="656">
          <cell r="C656" t="str">
            <v>739 660</v>
          </cell>
        </row>
        <row r="657">
          <cell r="C657" t="str">
            <v>739 662</v>
          </cell>
        </row>
        <row r="658">
          <cell r="C658" t="str">
            <v>739 695</v>
          </cell>
        </row>
        <row r="659">
          <cell r="C659" t="str">
            <v>739 698</v>
          </cell>
        </row>
        <row r="660">
          <cell r="C660" t="str">
            <v>739 707</v>
          </cell>
        </row>
        <row r="661">
          <cell r="C661" t="str">
            <v>739 710</v>
          </cell>
        </row>
        <row r="662">
          <cell r="C662" t="str">
            <v>739 714</v>
          </cell>
        </row>
        <row r="663">
          <cell r="C663" t="str">
            <v>739 715</v>
          </cell>
        </row>
        <row r="664">
          <cell r="C664" t="str">
            <v>739 752</v>
          </cell>
        </row>
        <row r="665">
          <cell r="C665" t="str">
            <v>739 785</v>
          </cell>
        </row>
        <row r="666">
          <cell r="C666" t="str">
            <v>739 854</v>
          </cell>
        </row>
        <row r="667">
          <cell r="C667" t="str">
            <v>739 856</v>
          </cell>
        </row>
        <row r="668">
          <cell r="C668" t="str">
            <v>739 927</v>
          </cell>
        </row>
        <row r="669">
          <cell r="C669" t="str">
            <v>739 990</v>
          </cell>
        </row>
        <row r="670">
          <cell r="C670" t="str">
            <v>741 067</v>
          </cell>
        </row>
        <row r="671">
          <cell r="C671" t="str">
            <v>741 214</v>
          </cell>
        </row>
        <row r="672">
          <cell r="C672" t="str">
            <v>741 264</v>
          </cell>
        </row>
        <row r="673">
          <cell r="C673" t="str">
            <v>741 316</v>
          </cell>
        </row>
        <row r="674">
          <cell r="C674" t="str">
            <v>741 320</v>
          </cell>
        </row>
        <row r="675">
          <cell r="C675" t="str">
            <v>741 322</v>
          </cell>
        </row>
        <row r="676">
          <cell r="C676" t="str">
            <v>741 324</v>
          </cell>
        </row>
        <row r="677">
          <cell r="C677" t="str">
            <v>741 325</v>
          </cell>
        </row>
        <row r="678">
          <cell r="C678" t="str">
            <v>741 326</v>
          </cell>
        </row>
        <row r="679">
          <cell r="C679" t="str">
            <v>741 327</v>
          </cell>
        </row>
        <row r="680">
          <cell r="C680" t="str">
            <v>741 328</v>
          </cell>
        </row>
        <row r="681">
          <cell r="C681" t="str">
            <v>741 336</v>
          </cell>
        </row>
        <row r="682">
          <cell r="C682" t="str">
            <v>741 344</v>
          </cell>
        </row>
        <row r="683">
          <cell r="C683" t="str">
            <v>741 444</v>
          </cell>
        </row>
        <row r="684">
          <cell r="C684" t="str">
            <v>741 445</v>
          </cell>
        </row>
        <row r="685">
          <cell r="C685" t="str">
            <v>741 571</v>
          </cell>
        </row>
        <row r="686">
          <cell r="C686" t="str">
            <v>741 572</v>
          </cell>
        </row>
        <row r="687">
          <cell r="C687" t="str">
            <v>741 619</v>
          </cell>
        </row>
        <row r="688">
          <cell r="C688" t="str">
            <v>741 620</v>
          </cell>
        </row>
        <row r="689">
          <cell r="C689" t="str">
            <v>741 622</v>
          </cell>
        </row>
        <row r="690">
          <cell r="C690" t="str">
            <v>741 627</v>
          </cell>
        </row>
        <row r="691">
          <cell r="C691" t="str">
            <v>741 628</v>
          </cell>
        </row>
        <row r="692">
          <cell r="C692" t="str">
            <v>741 629</v>
          </cell>
        </row>
        <row r="693">
          <cell r="C693" t="str">
            <v>741 630</v>
          </cell>
        </row>
        <row r="694">
          <cell r="C694" t="str">
            <v>741 697</v>
          </cell>
        </row>
        <row r="695">
          <cell r="C695" t="str">
            <v>741 717</v>
          </cell>
        </row>
        <row r="696">
          <cell r="C696" t="str">
            <v>741 718</v>
          </cell>
        </row>
        <row r="697">
          <cell r="C697" t="str">
            <v>742 215</v>
          </cell>
        </row>
        <row r="698">
          <cell r="C698" t="str">
            <v>742 215v01</v>
          </cell>
        </row>
        <row r="699">
          <cell r="C699" t="str">
            <v>742 236v01</v>
          </cell>
        </row>
        <row r="700">
          <cell r="C700" t="str">
            <v>742 265v01</v>
          </cell>
        </row>
        <row r="701">
          <cell r="C701" t="str">
            <v>800 10303</v>
          </cell>
        </row>
        <row r="702">
          <cell r="C702" t="str">
            <v>800 10306V02</v>
          </cell>
        </row>
        <row r="703">
          <cell r="C703" t="str">
            <v>800 10456V02</v>
          </cell>
        </row>
        <row r="704">
          <cell r="C704" t="str">
            <v>800 10622V01</v>
          </cell>
        </row>
        <row r="705">
          <cell r="C705" t="str">
            <v>800 10634</v>
          </cell>
        </row>
        <row r="706">
          <cell r="C706" t="str">
            <v>800 10682</v>
          </cell>
        </row>
        <row r="707">
          <cell r="C707" t="str">
            <v>800 10735V01</v>
          </cell>
        </row>
        <row r="708">
          <cell r="C708" t="str">
            <v>GNSS Receiver System</v>
          </cell>
        </row>
        <row r="709">
          <cell r="C709" t="str">
            <v>K 72 23 67</v>
          </cell>
        </row>
        <row r="710">
          <cell r="C710" t="str">
            <v>K 73 22 67</v>
          </cell>
        </row>
        <row r="711">
          <cell r="C711" t="str">
            <v>K 73 45 64 7</v>
          </cell>
        </row>
        <row r="712">
          <cell r="C712" t="str">
            <v>K 75 11 61</v>
          </cell>
        </row>
        <row r="713">
          <cell r="C713" t="str">
            <v>K 75 11 67</v>
          </cell>
        </row>
        <row r="714">
          <cell r="C714" t="str">
            <v>K 75 15 64 1</v>
          </cell>
        </row>
        <row r="715">
          <cell r="C715" t="str">
            <v>K 75 15 64 7</v>
          </cell>
        </row>
        <row r="716">
          <cell r="C716" t="str">
            <v>APXVB20S-C</v>
          </cell>
        </row>
        <row r="717">
          <cell r="C717" t="str">
            <v>BB 6318</v>
          </cell>
        </row>
        <row r="718">
          <cell r="C718" t="str">
            <v>Twin Diplexer CBC1726T-4310</v>
          </cell>
        </row>
        <row r="719">
          <cell r="C719" t="str">
            <v>Power 6302</v>
          </cell>
        </row>
        <row r="720">
          <cell r="C720" t="str">
            <v>TNA020A003</v>
          </cell>
        </row>
        <row r="721">
          <cell r="C721" t="str">
            <v>TNA600A00</v>
          </cell>
        </row>
      </sheetData>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Hoja1"/>
  <dimension ref="B2:L36"/>
  <sheetViews>
    <sheetView showGridLines="0" tabSelected="1" zoomScaleNormal="100" workbookViewId="0">
      <selection activeCell="D15" sqref="D15:G15"/>
    </sheetView>
  </sheetViews>
  <sheetFormatPr baseColWidth="10" defaultColWidth="11.453125" defaultRowHeight="14.5" x14ac:dyDescent="0.35"/>
  <cols>
    <col min="1" max="1" width="3.453125" style="2" customWidth="1"/>
    <col min="2" max="2" width="21.26953125" style="2" customWidth="1"/>
    <col min="3" max="16384" width="11.453125" style="2"/>
  </cols>
  <sheetData>
    <row r="2" spans="2:12" ht="18.5" x14ac:dyDescent="0.35">
      <c r="B2" s="5" t="s">
        <v>21</v>
      </c>
    </row>
    <row r="4" spans="2:12" ht="15.5" x14ac:dyDescent="0.35">
      <c r="B4" s="17" t="s">
        <v>22</v>
      </c>
      <c r="C4" s="18" t="s">
        <v>281</v>
      </c>
      <c r="D4" s="213" t="s">
        <v>282</v>
      </c>
      <c r="E4" s="213"/>
      <c r="F4" s="213"/>
      <c r="G4" s="213"/>
      <c r="H4" s="208"/>
      <c r="I4" s="209"/>
      <c r="J4" s="209"/>
    </row>
    <row r="5" spans="2:12" ht="15.5" x14ac:dyDescent="0.35">
      <c r="B5" s="17" t="s">
        <v>48</v>
      </c>
      <c r="C5" s="223" t="s">
        <v>264</v>
      </c>
      <c r="D5" s="224"/>
      <c r="E5" s="224"/>
      <c r="F5" s="224"/>
      <c r="G5" s="225"/>
    </row>
    <row r="6" spans="2:12" x14ac:dyDescent="0.35">
      <c r="B6" s="212" t="s">
        <v>21</v>
      </c>
      <c r="C6" s="214" t="s">
        <v>405</v>
      </c>
      <c r="D6" s="215"/>
      <c r="E6" s="215"/>
      <c r="F6" s="215"/>
      <c r="G6" s="216"/>
    </row>
    <row r="7" spans="2:12" ht="29.5" customHeight="1" x14ac:dyDescent="0.35">
      <c r="B7" s="212"/>
      <c r="C7" s="217"/>
      <c r="D7" s="218"/>
      <c r="E7" s="218"/>
      <c r="F7" s="218"/>
      <c r="G7" s="219"/>
      <c r="H7" s="208"/>
      <c r="I7" s="209"/>
      <c r="J7" s="209"/>
      <c r="K7" s="209"/>
      <c r="L7" s="209"/>
    </row>
    <row r="8" spans="2:12" ht="30.65" customHeight="1" x14ac:dyDescent="0.35">
      <c r="B8" s="212"/>
      <c r="C8" s="220"/>
      <c r="D8" s="221"/>
      <c r="E8" s="221"/>
      <c r="F8" s="221"/>
      <c r="G8" s="222"/>
    </row>
    <row r="10" spans="2:12" x14ac:dyDescent="0.35">
      <c r="B10" s="210" t="s">
        <v>191</v>
      </c>
      <c r="C10" s="210"/>
      <c r="D10" s="211" t="s">
        <v>65</v>
      </c>
      <c r="E10" s="211"/>
      <c r="F10" s="211"/>
      <c r="G10" s="211"/>
    </row>
    <row r="11" spans="2:12" x14ac:dyDescent="0.35">
      <c r="B11" s="210" t="s">
        <v>20</v>
      </c>
      <c r="C11" s="210"/>
      <c r="D11" s="211" t="s">
        <v>283</v>
      </c>
      <c r="E11" s="211"/>
      <c r="F11" s="211"/>
      <c r="G11" s="211"/>
    </row>
    <row r="12" spans="2:12" x14ac:dyDescent="0.35">
      <c r="B12" s="210" t="s">
        <v>19</v>
      </c>
      <c r="C12" s="210"/>
      <c r="D12" s="211">
        <v>20</v>
      </c>
      <c r="E12" s="211"/>
      <c r="F12" s="211"/>
      <c r="G12" s="211"/>
    </row>
    <row r="13" spans="2:12" ht="15.65" customHeight="1" x14ac:dyDescent="0.35">
      <c r="B13" s="206" t="s">
        <v>18</v>
      </c>
      <c r="C13" s="206"/>
      <c r="D13" s="207" t="s">
        <v>284</v>
      </c>
      <c r="E13" s="207"/>
      <c r="F13" s="207"/>
      <c r="G13" s="207"/>
      <c r="H13" s="4"/>
      <c r="I13" s="4"/>
    </row>
    <row r="14" spans="2:12" ht="15.5" x14ac:dyDescent="0.35">
      <c r="B14" s="206" t="s">
        <v>17</v>
      </c>
      <c r="C14" s="206"/>
      <c r="D14" s="207" t="s">
        <v>285</v>
      </c>
      <c r="E14" s="207"/>
      <c r="F14" s="207"/>
      <c r="G14" s="207"/>
      <c r="H14" s="4"/>
      <c r="I14" s="4"/>
    </row>
    <row r="15" spans="2:12" ht="15.5" x14ac:dyDescent="0.35">
      <c r="B15" s="19" t="s">
        <v>16</v>
      </c>
      <c r="C15" s="20" t="s">
        <v>286</v>
      </c>
      <c r="D15" s="207" t="s">
        <v>287</v>
      </c>
      <c r="E15" s="207"/>
      <c r="F15" s="207"/>
      <c r="G15" s="207"/>
      <c r="H15" s="4"/>
      <c r="I15" s="4"/>
    </row>
    <row r="17" spans="2:7" x14ac:dyDescent="0.35">
      <c r="B17" s="226" t="s">
        <v>47</v>
      </c>
      <c r="C17" s="227"/>
      <c r="D17" s="227"/>
      <c r="E17" s="227"/>
      <c r="F17" s="227"/>
      <c r="G17" s="228"/>
    </row>
    <row r="18" spans="2:7" x14ac:dyDescent="0.35">
      <c r="B18" s="229"/>
      <c r="C18" s="229"/>
      <c r="D18" s="229"/>
      <c r="E18" s="229"/>
      <c r="F18" s="229"/>
      <c r="G18" s="229"/>
    </row>
    <row r="19" spans="2:7" x14ac:dyDescent="0.35">
      <c r="B19" s="229"/>
      <c r="C19" s="229"/>
      <c r="D19" s="229"/>
      <c r="E19" s="229"/>
      <c r="F19" s="229"/>
      <c r="G19" s="229"/>
    </row>
    <row r="20" spans="2:7" x14ac:dyDescent="0.35">
      <c r="B20" s="229"/>
      <c r="C20" s="229"/>
      <c r="D20" s="229"/>
      <c r="E20" s="229"/>
      <c r="F20" s="229"/>
      <c r="G20" s="229"/>
    </row>
    <row r="21" spans="2:7" x14ac:dyDescent="0.35">
      <c r="B21" s="229"/>
      <c r="C21" s="229"/>
      <c r="D21" s="229"/>
      <c r="E21" s="229"/>
      <c r="F21" s="229"/>
      <c r="G21" s="229"/>
    </row>
    <row r="22" spans="2:7" x14ac:dyDescent="0.35">
      <c r="B22" s="229"/>
      <c r="C22" s="229"/>
      <c r="D22" s="229"/>
      <c r="E22" s="229"/>
      <c r="F22" s="229"/>
      <c r="G22" s="229"/>
    </row>
    <row r="23" spans="2:7" x14ac:dyDescent="0.35">
      <c r="B23" s="229"/>
      <c r="C23" s="229"/>
      <c r="D23" s="229"/>
      <c r="E23" s="229"/>
      <c r="F23" s="229"/>
      <c r="G23" s="229"/>
    </row>
    <row r="24" spans="2:7" x14ac:dyDescent="0.35">
      <c r="B24" s="229"/>
      <c r="C24" s="229"/>
      <c r="D24" s="229"/>
      <c r="E24" s="229"/>
      <c r="F24" s="229"/>
      <c r="G24" s="229"/>
    </row>
    <row r="25" spans="2:7" x14ac:dyDescent="0.35">
      <c r="B25" s="229"/>
      <c r="C25" s="229"/>
      <c r="D25" s="229"/>
      <c r="E25" s="229"/>
      <c r="F25" s="229"/>
      <c r="G25" s="229"/>
    </row>
    <row r="26" spans="2:7" x14ac:dyDescent="0.35">
      <c r="B26" s="229"/>
      <c r="C26" s="229"/>
      <c r="D26" s="229"/>
      <c r="E26" s="229"/>
      <c r="F26" s="229"/>
      <c r="G26" s="229"/>
    </row>
    <row r="27" spans="2:7" x14ac:dyDescent="0.35">
      <c r="B27" s="229"/>
      <c r="C27" s="229"/>
      <c r="D27" s="229"/>
      <c r="E27" s="229"/>
      <c r="F27" s="229"/>
      <c r="G27" s="229"/>
    </row>
    <row r="28" spans="2:7" x14ac:dyDescent="0.35">
      <c r="B28" s="229"/>
      <c r="C28" s="229"/>
      <c r="D28" s="229"/>
      <c r="E28" s="229"/>
      <c r="F28" s="229"/>
      <c r="G28" s="229"/>
    </row>
    <row r="29" spans="2:7" x14ac:dyDescent="0.35">
      <c r="B29" s="229"/>
      <c r="C29" s="229"/>
      <c r="D29" s="229"/>
      <c r="E29" s="229"/>
      <c r="F29" s="229"/>
      <c r="G29" s="229"/>
    </row>
    <row r="30" spans="2:7" x14ac:dyDescent="0.35">
      <c r="B30" s="229"/>
      <c r="C30" s="229"/>
      <c r="D30" s="229"/>
      <c r="E30" s="229"/>
      <c r="F30" s="229"/>
      <c r="G30" s="229"/>
    </row>
    <row r="31" spans="2:7" x14ac:dyDescent="0.35">
      <c r="B31" s="229"/>
      <c r="C31" s="229"/>
      <c r="D31" s="229"/>
      <c r="E31" s="229"/>
      <c r="F31" s="229"/>
      <c r="G31" s="229"/>
    </row>
    <row r="32" spans="2:7" x14ac:dyDescent="0.35">
      <c r="B32" s="229"/>
      <c r="C32" s="229"/>
      <c r="D32" s="229"/>
      <c r="E32" s="229"/>
      <c r="F32" s="229"/>
      <c r="G32" s="229"/>
    </row>
    <row r="33" spans="2:7" x14ac:dyDescent="0.35">
      <c r="B33" s="229"/>
      <c r="C33" s="229"/>
      <c r="D33" s="229"/>
      <c r="E33" s="229"/>
      <c r="F33" s="229"/>
      <c r="G33" s="229"/>
    </row>
    <row r="34" spans="2:7" x14ac:dyDescent="0.35">
      <c r="B34" s="229"/>
      <c r="C34" s="229"/>
      <c r="D34" s="229"/>
      <c r="E34" s="229"/>
      <c r="F34" s="229"/>
      <c r="G34" s="229"/>
    </row>
    <row r="35" spans="2:7" x14ac:dyDescent="0.35">
      <c r="B35" s="229"/>
      <c r="C35" s="229"/>
      <c r="D35" s="229"/>
      <c r="E35" s="229"/>
      <c r="F35" s="229"/>
      <c r="G35" s="229"/>
    </row>
    <row r="36" spans="2:7" x14ac:dyDescent="0.35">
      <c r="B36" s="3"/>
      <c r="C36" s="3"/>
      <c r="D36" s="3"/>
      <c r="E36" s="3"/>
      <c r="F36" s="3"/>
    </row>
  </sheetData>
  <mergeCells count="19">
    <mergeCell ref="D14:G14"/>
    <mergeCell ref="D15:G15"/>
    <mergeCell ref="B17:G17"/>
    <mergeCell ref="B18:G35"/>
    <mergeCell ref="B14:C14"/>
    <mergeCell ref="B13:C13"/>
    <mergeCell ref="D13:G13"/>
    <mergeCell ref="H4:J4"/>
    <mergeCell ref="H7:L7"/>
    <mergeCell ref="B12:C12"/>
    <mergeCell ref="D12:G12"/>
    <mergeCell ref="B6:B8"/>
    <mergeCell ref="D4:G4"/>
    <mergeCell ref="C6:G8"/>
    <mergeCell ref="B11:C11"/>
    <mergeCell ref="D11:G11"/>
    <mergeCell ref="C5:G5"/>
    <mergeCell ref="B10:C10"/>
    <mergeCell ref="D10:G10"/>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Hoja2"/>
  <dimension ref="B2:R79"/>
  <sheetViews>
    <sheetView showGridLines="0" topLeftCell="A64" zoomScaleNormal="100" workbookViewId="0">
      <selection activeCell="M7" sqref="M7"/>
    </sheetView>
  </sheetViews>
  <sheetFormatPr baseColWidth="10" defaultColWidth="11.453125" defaultRowHeight="14.5" x14ac:dyDescent="0.35"/>
  <cols>
    <col min="1" max="1" width="3.453125" style="6" customWidth="1"/>
    <col min="2" max="2" width="12.7265625" style="6" customWidth="1"/>
    <col min="3" max="3" width="16.26953125" style="6" customWidth="1"/>
    <col min="4" max="5" width="12.7265625" style="6" customWidth="1"/>
    <col min="6" max="6" width="6.7265625" style="6" customWidth="1"/>
    <col min="7" max="9" width="12.7265625" style="6" customWidth="1"/>
    <col min="10" max="10" width="10" style="6" customWidth="1"/>
    <col min="11" max="11" width="14.7265625" style="6" customWidth="1"/>
    <col min="12" max="12" width="12.7265625" style="6" customWidth="1"/>
    <col min="13" max="16384" width="11.453125" style="6"/>
  </cols>
  <sheetData>
    <row r="2" spans="2:18" x14ac:dyDescent="0.35">
      <c r="B2" s="231" t="s">
        <v>31</v>
      </c>
      <c r="C2" s="231"/>
      <c r="D2" s="240" t="s">
        <v>265</v>
      </c>
      <c r="E2" s="241"/>
      <c r="F2" s="241"/>
      <c r="G2" s="241"/>
      <c r="H2" s="242"/>
      <c r="I2" s="236" t="s">
        <v>30</v>
      </c>
      <c r="J2" s="237"/>
      <c r="K2" s="60" t="s">
        <v>355</v>
      </c>
    </row>
    <row r="3" spans="2:18" x14ac:dyDescent="0.35">
      <c r="B3" s="238" t="s">
        <v>46</v>
      </c>
      <c r="C3" s="239"/>
      <c r="D3" s="240" t="s">
        <v>59</v>
      </c>
      <c r="E3" s="241"/>
      <c r="F3" s="241"/>
      <c r="G3" s="241"/>
      <c r="H3" s="242"/>
      <c r="I3" s="236" t="s">
        <v>30</v>
      </c>
      <c r="J3" s="237"/>
      <c r="K3" s="60">
        <v>13</v>
      </c>
    </row>
    <row r="4" spans="2:18" x14ac:dyDescent="0.35">
      <c r="B4" s="231" t="s">
        <v>29</v>
      </c>
      <c r="C4" s="231"/>
      <c r="D4" s="230" t="s">
        <v>266</v>
      </c>
      <c r="E4" s="230"/>
      <c r="F4" s="230"/>
      <c r="G4" s="230"/>
      <c r="H4" s="230"/>
      <c r="I4" s="230"/>
      <c r="J4" s="230"/>
      <c r="K4" s="230"/>
    </row>
    <row r="5" spans="2:18" x14ac:dyDescent="0.35">
      <c r="B5" s="231" t="s">
        <v>28</v>
      </c>
      <c r="C5" s="231"/>
      <c r="D5" s="230" t="s">
        <v>266</v>
      </c>
      <c r="E5" s="230"/>
      <c r="F5" s="230"/>
      <c r="G5" s="230"/>
      <c r="H5" s="230"/>
      <c r="I5" s="230"/>
      <c r="J5" s="230"/>
      <c r="K5" s="230"/>
    </row>
    <row r="6" spans="2:18" x14ac:dyDescent="0.35">
      <c r="B6" s="231" t="s">
        <v>27</v>
      </c>
      <c r="C6" s="231"/>
      <c r="D6" s="230" t="s">
        <v>267</v>
      </c>
      <c r="E6" s="230"/>
      <c r="F6" s="230"/>
      <c r="G6" s="230"/>
      <c r="H6" s="230"/>
      <c r="I6" s="230"/>
      <c r="J6" s="230"/>
      <c r="K6" s="230"/>
      <c r="L6" s="58"/>
      <c r="M6" s="57"/>
    </row>
    <row r="7" spans="2:18" x14ac:dyDescent="0.35">
      <c r="B7" s="231" t="s">
        <v>26</v>
      </c>
      <c r="C7" s="231"/>
      <c r="D7" s="230" t="s">
        <v>268</v>
      </c>
      <c r="E7" s="230"/>
      <c r="F7" s="230"/>
      <c r="G7" s="230"/>
      <c r="H7" s="230"/>
      <c r="I7" s="230"/>
      <c r="J7" s="230"/>
      <c r="K7" s="230"/>
    </row>
    <row r="8" spans="2:18" ht="33" customHeight="1" x14ac:dyDescent="0.35">
      <c r="B8" s="234" t="s">
        <v>25</v>
      </c>
      <c r="C8" s="235"/>
      <c r="D8" s="233" t="s">
        <v>270</v>
      </c>
      <c r="E8" s="233"/>
      <c r="F8" s="233"/>
      <c r="G8" s="233"/>
      <c r="H8" s="233"/>
      <c r="I8" s="233"/>
      <c r="J8" s="233"/>
      <c r="K8" s="233"/>
    </row>
    <row r="9" spans="2:18" x14ac:dyDescent="0.35">
      <c r="B9" s="234" t="s">
        <v>24</v>
      </c>
      <c r="C9" s="235"/>
      <c r="D9" s="233" t="s">
        <v>271</v>
      </c>
      <c r="E9" s="230"/>
      <c r="F9" s="230"/>
      <c r="G9" s="230"/>
      <c r="H9" s="230"/>
      <c r="I9" s="230"/>
      <c r="J9" s="230"/>
      <c r="K9" s="230"/>
      <c r="M9" s="7" t="s">
        <v>32</v>
      </c>
    </row>
    <row r="10" spans="2:18" x14ac:dyDescent="0.35">
      <c r="B10" s="235"/>
      <c r="C10" s="235"/>
      <c r="D10" s="230"/>
      <c r="E10" s="230"/>
      <c r="F10" s="230"/>
      <c r="G10" s="230"/>
      <c r="H10" s="230"/>
      <c r="I10" s="230"/>
      <c r="J10" s="230"/>
      <c r="K10" s="230"/>
    </row>
    <row r="12" spans="2:18" x14ac:dyDescent="0.35">
      <c r="B12" s="232" t="s">
        <v>23</v>
      </c>
      <c r="C12" s="232"/>
      <c r="D12" s="232"/>
      <c r="E12" s="232"/>
      <c r="F12" s="232"/>
      <c r="G12" s="232"/>
      <c r="H12" s="232"/>
      <c r="I12" s="232"/>
      <c r="J12" s="232"/>
      <c r="K12" s="232"/>
      <c r="R12"/>
    </row>
    <row r="13" spans="2:18" x14ac:dyDescent="0.35">
      <c r="B13" s="54"/>
      <c r="C13" s="56"/>
      <c r="D13" s="56"/>
      <c r="E13" s="56"/>
      <c r="F13" s="56"/>
      <c r="G13" s="56"/>
      <c r="H13" s="56"/>
      <c r="I13" s="56"/>
      <c r="J13" s="56"/>
      <c r="K13" s="55"/>
    </row>
    <row r="14" spans="2:18" x14ac:dyDescent="0.35">
      <c r="B14" s="54"/>
      <c r="C14" s="56"/>
      <c r="D14" s="56"/>
      <c r="E14" s="56"/>
      <c r="F14" s="56"/>
      <c r="G14" s="56"/>
      <c r="H14" s="56"/>
      <c r="I14" s="56"/>
      <c r="J14" s="56"/>
      <c r="K14" s="55"/>
    </row>
    <row r="15" spans="2:18" x14ac:dyDescent="0.35">
      <c r="B15" s="54"/>
      <c r="C15" s="56"/>
      <c r="D15" s="56"/>
      <c r="E15" s="56"/>
      <c r="F15" s="56"/>
      <c r="G15" s="56"/>
      <c r="H15" s="56"/>
      <c r="I15" s="56"/>
      <c r="J15" s="56"/>
      <c r="K15" s="55"/>
    </row>
    <row r="16" spans="2:18" x14ac:dyDescent="0.35">
      <c r="B16" s="54"/>
      <c r="C16" s="56"/>
      <c r="D16" s="56"/>
      <c r="E16" s="56"/>
      <c r="F16" s="56"/>
      <c r="G16" s="56"/>
      <c r="H16" s="56"/>
      <c r="I16" s="56"/>
      <c r="J16" s="56"/>
      <c r="K16" s="55"/>
    </row>
    <row r="17" spans="2:13" x14ac:dyDescent="0.35">
      <c r="B17" s="54"/>
      <c r="C17" s="56"/>
      <c r="D17" s="56"/>
      <c r="E17" s="56"/>
      <c r="F17" s="56"/>
      <c r="G17" s="56"/>
      <c r="H17" s="56"/>
      <c r="I17" s="56"/>
      <c r="J17" s="56"/>
      <c r="K17" s="55"/>
    </row>
    <row r="18" spans="2:13" x14ac:dyDescent="0.35">
      <c r="B18" s="24"/>
      <c r="K18" s="25"/>
      <c r="M18"/>
    </row>
    <row r="19" spans="2:13" x14ac:dyDescent="0.35">
      <c r="B19" s="24"/>
      <c r="K19" s="25"/>
    </row>
    <row r="20" spans="2:13" x14ac:dyDescent="0.35">
      <c r="B20" s="24"/>
      <c r="K20" s="25"/>
    </row>
    <row r="21" spans="2:13" x14ac:dyDescent="0.35">
      <c r="B21" s="24"/>
      <c r="H21"/>
      <c r="K21" s="25"/>
    </row>
    <row r="22" spans="2:13" x14ac:dyDescent="0.35">
      <c r="B22" s="24"/>
      <c r="K22" s="25"/>
    </row>
    <row r="23" spans="2:13" x14ac:dyDescent="0.35">
      <c r="B23" s="24"/>
      <c r="K23" s="25"/>
    </row>
    <row r="24" spans="2:13" x14ac:dyDescent="0.35">
      <c r="B24" s="24"/>
      <c r="K24" s="25"/>
    </row>
    <row r="25" spans="2:13" x14ac:dyDescent="0.35">
      <c r="B25" s="24"/>
      <c r="K25" s="25"/>
    </row>
    <row r="26" spans="2:13" x14ac:dyDescent="0.35">
      <c r="B26" s="24"/>
      <c r="K26" s="25"/>
    </row>
    <row r="27" spans="2:13" x14ac:dyDescent="0.35">
      <c r="B27" s="24"/>
      <c r="K27" s="25"/>
    </row>
    <row r="28" spans="2:13" x14ac:dyDescent="0.35">
      <c r="B28" s="24"/>
      <c r="K28" s="25"/>
    </row>
    <row r="29" spans="2:13" x14ac:dyDescent="0.35">
      <c r="B29" s="24"/>
      <c r="K29" s="25"/>
    </row>
    <row r="30" spans="2:13" x14ac:dyDescent="0.35">
      <c r="B30" s="24"/>
      <c r="K30" s="25"/>
    </row>
    <row r="31" spans="2:13" x14ac:dyDescent="0.35">
      <c r="B31" s="24"/>
      <c r="K31" s="25"/>
    </row>
    <row r="32" spans="2:13" x14ac:dyDescent="0.35">
      <c r="B32" s="24"/>
      <c r="K32" s="25"/>
    </row>
    <row r="33" spans="2:13" x14ac:dyDescent="0.35">
      <c r="B33" s="24"/>
      <c r="K33" s="25"/>
    </row>
    <row r="34" spans="2:13" x14ac:dyDescent="0.35">
      <c r="B34" s="26"/>
      <c r="C34" s="27"/>
      <c r="D34" s="27"/>
      <c r="E34" s="27"/>
      <c r="F34" s="27"/>
      <c r="G34" s="27"/>
      <c r="H34" s="27"/>
      <c r="I34" s="27"/>
      <c r="J34" s="27"/>
      <c r="K34" s="28"/>
    </row>
    <row r="35" spans="2:13" x14ac:dyDescent="0.35">
      <c r="B35" s="54"/>
      <c r="C35" s="56"/>
      <c r="D35" s="56"/>
      <c r="E35" s="56"/>
      <c r="F35" s="56"/>
      <c r="G35" s="56"/>
      <c r="H35" s="56"/>
      <c r="I35" s="56"/>
      <c r="J35" s="56"/>
      <c r="K35" s="55"/>
    </row>
    <row r="36" spans="2:13" x14ac:dyDescent="0.35">
      <c r="B36" s="54"/>
      <c r="C36" s="56"/>
      <c r="D36" s="56"/>
      <c r="E36" s="56"/>
      <c r="F36" s="56"/>
      <c r="G36" s="56"/>
      <c r="H36" s="56"/>
      <c r="I36" s="56"/>
      <c r="J36" s="56"/>
      <c r="K36" s="55"/>
    </row>
    <row r="37" spans="2:13" x14ac:dyDescent="0.35">
      <c r="B37" s="54"/>
      <c r="C37" s="56"/>
      <c r="D37" s="56"/>
      <c r="E37" s="56"/>
      <c r="F37" s="56"/>
      <c r="G37" s="56"/>
      <c r="H37" s="56"/>
      <c r="I37" s="56"/>
      <c r="J37" s="56"/>
      <c r="K37" s="55"/>
    </row>
    <row r="38" spans="2:13" x14ac:dyDescent="0.35">
      <c r="B38" s="54"/>
      <c r="C38" s="56"/>
      <c r="D38" s="56"/>
      <c r="E38" s="56"/>
      <c r="F38" s="56"/>
      <c r="G38" s="56"/>
      <c r="H38" s="56"/>
      <c r="I38" s="56"/>
      <c r="J38" s="56"/>
      <c r="K38" s="55"/>
    </row>
    <row r="39" spans="2:13" x14ac:dyDescent="0.35">
      <c r="B39" s="54"/>
      <c r="C39" s="56"/>
      <c r="D39" s="56"/>
      <c r="E39" s="56"/>
      <c r="F39" s="56"/>
      <c r="G39" s="56"/>
      <c r="H39" s="56"/>
      <c r="I39" s="56"/>
      <c r="J39" s="56"/>
      <c r="K39" s="55"/>
    </row>
    <row r="40" spans="2:13" x14ac:dyDescent="0.35">
      <c r="B40" s="24"/>
      <c r="K40" s="25"/>
      <c r="M40"/>
    </row>
    <row r="41" spans="2:13" x14ac:dyDescent="0.35">
      <c r="B41" s="24"/>
      <c r="K41" s="25"/>
    </row>
    <row r="42" spans="2:13" x14ac:dyDescent="0.35">
      <c r="B42" s="24"/>
      <c r="K42" s="25"/>
    </row>
    <row r="43" spans="2:13" x14ac:dyDescent="0.35">
      <c r="B43" s="24"/>
      <c r="H43"/>
      <c r="K43" s="25"/>
    </row>
    <row r="44" spans="2:13" x14ac:dyDescent="0.35">
      <c r="B44" s="24"/>
      <c r="K44" s="25"/>
    </row>
    <row r="45" spans="2:13" x14ac:dyDescent="0.35">
      <c r="B45" s="24"/>
      <c r="K45" s="25"/>
    </row>
    <row r="46" spans="2:13" x14ac:dyDescent="0.35">
      <c r="B46" s="24"/>
      <c r="K46" s="25"/>
    </row>
    <row r="47" spans="2:13" x14ac:dyDescent="0.35">
      <c r="B47" s="24"/>
      <c r="K47" s="25"/>
    </row>
    <row r="48" spans="2:13" x14ac:dyDescent="0.35">
      <c r="B48" s="24"/>
      <c r="K48" s="25"/>
    </row>
    <row r="49" spans="2:13" x14ac:dyDescent="0.35">
      <c r="B49" s="24"/>
      <c r="K49" s="25"/>
    </row>
    <row r="50" spans="2:13" x14ac:dyDescent="0.35">
      <c r="B50" s="24"/>
      <c r="K50" s="25"/>
    </row>
    <row r="51" spans="2:13" x14ac:dyDescent="0.35">
      <c r="B51" s="24"/>
      <c r="K51" s="25"/>
    </row>
    <row r="52" spans="2:13" x14ac:dyDescent="0.35">
      <c r="B52" s="24"/>
      <c r="K52" s="25"/>
    </row>
    <row r="53" spans="2:13" x14ac:dyDescent="0.35">
      <c r="B53" s="24"/>
      <c r="K53" s="25"/>
    </row>
    <row r="54" spans="2:13" x14ac:dyDescent="0.35">
      <c r="B54" s="26"/>
      <c r="C54" s="27"/>
      <c r="D54" s="27"/>
      <c r="E54" s="27"/>
      <c r="F54" s="27"/>
      <c r="G54" s="27"/>
      <c r="H54" s="27"/>
      <c r="I54" s="27"/>
      <c r="J54" s="27"/>
      <c r="K54" s="28"/>
    </row>
    <row r="55" spans="2:13" x14ac:dyDescent="0.35">
      <c r="B55" s="142"/>
      <c r="C55" s="143"/>
      <c r="D55" s="143"/>
      <c r="E55" s="143"/>
      <c r="F55" s="143"/>
      <c r="G55" s="143"/>
      <c r="H55" s="143"/>
      <c r="I55" s="143"/>
      <c r="J55" s="143"/>
      <c r="K55" s="144"/>
    </row>
    <row r="56" spans="2:13" x14ac:dyDescent="0.35">
      <c r="B56" s="54"/>
      <c r="C56" s="56"/>
      <c r="D56" s="56"/>
      <c r="E56" s="56"/>
      <c r="F56" s="56"/>
      <c r="G56" s="56"/>
      <c r="H56" s="56"/>
      <c r="I56" s="56"/>
      <c r="J56" s="56"/>
      <c r="K56" s="55"/>
    </row>
    <row r="57" spans="2:13" x14ac:dyDescent="0.35">
      <c r="B57" s="54"/>
      <c r="C57" s="56"/>
      <c r="D57" s="56"/>
      <c r="E57" s="56"/>
      <c r="F57" s="56"/>
      <c r="G57" s="56"/>
      <c r="H57" s="56"/>
      <c r="I57" s="56"/>
      <c r="J57" s="56"/>
      <c r="K57" s="55"/>
    </row>
    <row r="58" spans="2:13" x14ac:dyDescent="0.35">
      <c r="B58" s="54"/>
      <c r="C58" s="56"/>
      <c r="D58" s="56"/>
      <c r="E58" s="56"/>
      <c r="F58" s="56"/>
      <c r="G58" s="56"/>
      <c r="H58" s="56"/>
      <c r="I58" s="56"/>
      <c r="J58" s="56"/>
      <c r="K58" s="55"/>
    </row>
    <row r="59" spans="2:13" x14ac:dyDescent="0.35">
      <c r="B59" s="54"/>
      <c r="C59" s="56"/>
      <c r="D59" s="56"/>
      <c r="E59" s="56"/>
      <c r="F59" s="56"/>
      <c r="G59" s="56"/>
      <c r="H59" s="56"/>
      <c r="I59" s="56"/>
      <c r="J59" s="56"/>
      <c r="K59" s="55"/>
    </row>
    <row r="60" spans="2:13" x14ac:dyDescent="0.35">
      <c r="B60" s="24"/>
      <c r="K60" s="25"/>
      <c r="M60"/>
    </row>
    <row r="61" spans="2:13" x14ac:dyDescent="0.35">
      <c r="B61" s="24"/>
      <c r="K61" s="25"/>
    </row>
    <row r="62" spans="2:13" x14ac:dyDescent="0.35">
      <c r="B62" s="24"/>
      <c r="K62" s="25"/>
    </row>
    <row r="63" spans="2:13" x14ac:dyDescent="0.35">
      <c r="B63" s="24"/>
      <c r="H63"/>
      <c r="K63" s="25"/>
    </row>
    <row r="64" spans="2:13" x14ac:dyDescent="0.35">
      <c r="B64" s="24"/>
      <c r="K64" s="25"/>
    </row>
    <row r="65" spans="2:11" x14ac:dyDescent="0.35">
      <c r="B65" s="24"/>
      <c r="K65" s="25"/>
    </row>
    <row r="66" spans="2:11" x14ac:dyDescent="0.35">
      <c r="B66" s="24"/>
      <c r="K66" s="25"/>
    </row>
    <row r="67" spans="2:11" x14ac:dyDescent="0.35">
      <c r="B67" s="24"/>
      <c r="K67" s="25"/>
    </row>
    <row r="68" spans="2:11" x14ac:dyDescent="0.35">
      <c r="B68" s="24"/>
      <c r="K68" s="25"/>
    </row>
    <row r="69" spans="2:11" x14ac:dyDescent="0.35">
      <c r="B69" s="24"/>
      <c r="K69" s="25"/>
    </row>
    <row r="70" spans="2:11" x14ac:dyDescent="0.35">
      <c r="B70" s="24"/>
      <c r="K70" s="25"/>
    </row>
    <row r="71" spans="2:11" x14ac:dyDescent="0.35">
      <c r="B71" s="24"/>
      <c r="K71" s="25"/>
    </row>
    <row r="72" spans="2:11" x14ac:dyDescent="0.35">
      <c r="B72" s="24"/>
      <c r="K72" s="25"/>
    </row>
    <row r="73" spans="2:11" x14ac:dyDescent="0.35">
      <c r="B73" s="24"/>
      <c r="K73" s="25"/>
    </row>
    <row r="74" spans="2:11" x14ac:dyDescent="0.35">
      <c r="B74" s="24"/>
      <c r="K74" s="25"/>
    </row>
    <row r="75" spans="2:11" x14ac:dyDescent="0.35">
      <c r="B75" s="24"/>
      <c r="K75" s="25"/>
    </row>
    <row r="76" spans="2:11" x14ac:dyDescent="0.35">
      <c r="B76" s="24"/>
      <c r="G76"/>
      <c r="K76" s="25"/>
    </row>
    <row r="77" spans="2:11" x14ac:dyDescent="0.35">
      <c r="B77" s="24"/>
      <c r="K77" s="25"/>
    </row>
    <row r="78" spans="2:11" x14ac:dyDescent="0.35">
      <c r="B78" s="24"/>
      <c r="K78" s="25"/>
    </row>
    <row r="79" spans="2:11" x14ac:dyDescent="0.35">
      <c r="B79" s="26"/>
      <c r="C79" s="27"/>
      <c r="D79" s="27"/>
      <c r="E79" s="27"/>
      <c r="F79" s="27"/>
      <c r="G79" s="27"/>
      <c r="H79" s="27"/>
      <c r="I79" s="27"/>
      <c r="J79" s="27"/>
      <c r="K79" s="28"/>
    </row>
  </sheetData>
  <mergeCells count="19">
    <mergeCell ref="B2:C2"/>
    <mergeCell ref="B4:C4"/>
    <mergeCell ref="D4:K4"/>
    <mergeCell ref="B5:C5"/>
    <mergeCell ref="D5:K5"/>
    <mergeCell ref="I2:J2"/>
    <mergeCell ref="B3:C3"/>
    <mergeCell ref="I3:J3"/>
    <mergeCell ref="D2:H2"/>
    <mergeCell ref="D3:H3"/>
    <mergeCell ref="D6:K6"/>
    <mergeCell ref="B7:C7"/>
    <mergeCell ref="D7:K7"/>
    <mergeCell ref="B6:C6"/>
    <mergeCell ref="B12:K12"/>
    <mergeCell ref="D8:K8"/>
    <mergeCell ref="B8:C8"/>
    <mergeCell ref="B9:C10"/>
    <mergeCell ref="D9:K10"/>
  </mergeCells>
  <dataValidations count="3">
    <dataValidation type="list" allowBlank="1" showInputMessage="1" showErrorMessage="1" sqref="D7:K7" xr:uid="{00000000-0002-0000-0100-000000000000}">
      <formula1>"CIUDAD, CAMPO, CERRO"</formula1>
    </dataValidation>
    <dataValidation type="list" allowBlank="1" showInputMessage="1" showErrorMessage="1" sqref="D6:K6" xr:uid="{00000000-0002-0000-0100-000001000000}">
      <formula1>"PAVIMENTO, TIERRA, HUELLA,"</formula1>
    </dataValidation>
    <dataValidation type="list" allowBlank="1" showInputMessage="1" showErrorMessage="1" sqref="D4:K5" xr:uid="{7A0EF6D3-74B3-463E-BEE2-E81ABCCB2AED}">
      <formula1>"VEHÍCULO 4X4, VEHÍCULO 4X2, ACC. CABALLOS, HELICÓPTERO, PIE"</formula1>
    </dataValidation>
  </dataValidation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Hoja3"/>
  <dimension ref="A1:X67"/>
  <sheetViews>
    <sheetView showGridLines="0" topLeftCell="A13" zoomScaleNormal="100" workbookViewId="0">
      <selection activeCell="F41" sqref="F41:H41"/>
    </sheetView>
  </sheetViews>
  <sheetFormatPr baseColWidth="10" defaultColWidth="11.453125" defaultRowHeight="15.5" x14ac:dyDescent="0.35"/>
  <cols>
    <col min="1" max="1" width="2.453125" style="11" customWidth="1"/>
    <col min="2" max="3" width="8.26953125" style="11" customWidth="1"/>
    <col min="4" max="4" width="7.26953125" style="11" customWidth="1"/>
    <col min="5" max="5" width="36.26953125" style="11" customWidth="1"/>
    <col min="6" max="6" width="29" style="11" customWidth="1"/>
    <col min="7" max="7" width="19.26953125" style="11" customWidth="1"/>
    <col min="8" max="8" width="25.7265625" style="11" bestFit="1" customWidth="1"/>
    <col min="9" max="9" width="17.26953125" style="11" customWidth="1"/>
    <col min="10" max="10" width="12" style="11" customWidth="1"/>
    <col min="11" max="11" width="12.26953125" style="11" customWidth="1"/>
    <col min="12" max="12" width="17.26953125" style="11" customWidth="1"/>
    <col min="13" max="13" width="6.26953125" style="11" customWidth="1"/>
    <col min="14" max="20" width="11.453125" style="11"/>
    <col min="21" max="21" width="16.7265625" style="11" bestFit="1" customWidth="1"/>
    <col min="22" max="16384" width="11.453125" style="11"/>
  </cols>
  <sheetData>
    <row r="1" spans="1:21" s="9" customFormat="1" x14ac:dyDescent="0.35"/>
    <row r="2" spans="1:21" s="10" customFormat="1" ht="15.75" customHeight="1" x14ac:dyDescent="0.35">
      <c r="B2" s="288" t="s">
        <v>66</v>
      </c>
      <c r="C2" s="289"/>
      <c r="D2" s="289"/>
      <c r="E2" s="289"/>
      <c r="F2" s="289"/>
      <c r="G2" s="289"/>
      <c r="H2" s="289"/>
      <c r="I2" s="289"/>
      <c r="J2" s="289"/>
      <c r="K2" s="289"/>
      <c r="L2" s="290"/>
      <c r="U2" s="11"/>
    </row>
    <row r="3" spans="1:21" s="12" customFormat="1" x14ac:dyDescent="0.35">
      <c r="B3" s="291" t="s">
        <v>72</v>
      </c>
      <c r="C3" s="291"/>
      <c r="D3" s="291"/>
      <c r="E3" s="23" t="s">
        <v>67</v>
      </c>
      <c r="F3" s="23" t="s">
        <v>68</v>
      </c>
      <c r="G3" s="295" t="s">
        <v>69</v>
      </c>
      <c r="H3" s="296"/>
      <c r="I3" s="23" t="s">
        <v>70</v>
      </c>
      <c r="J3" s="291" t="s">
        <v>71</v>
      </c>
      <c r="K3" s="291"/>
      <c r="L3" s="291"/>
      <c r="U3" s="11"/>
    </row>
    <row r="4" spans="1:21" s="12" customFormat="1" x14ac:dyDescent="0.35">
      <c r="B4" s="297" t="s">
        <v>182</v>
      </c>
      <c r="C4" s="298"/>
      <c r="D4" s="298"/>
      <c r="E4" s="298"/>
      <c r="F4" s="298"/>
      <c r="G4" s="298"/>
      <c r="H4" s="298"/>
      <c r="I4" s="298"/>
      <c r="J4" s="298"/>
      <c r="K4" s="298"/>
      <c r="L4" s="299"/>
      <c r="U4" s="11"/>
    </row>
    <row r="5" spans="1:21" x14ac:dyDescent="0.35">
      <c r="A5" s="12"/>
      <c r="B5" s="13"/>
      <c r="C5" s="13"/>
      <c r="D5" s="13"/>
      <c r="E5" s="13"/>
      <c r="F5" s="13"/>
      <c r="G5" s="13"/>
      <c r="H5" s="13"/>
      <c r="I5" s="13"/>
      <c r="J5" s="13"/>
    </row>
    <row r="6" spans="1:21" s="10" customFormat="1" ht="15.75" customHeight="1" x14ac:dyDescent="0.35">
      <c r="B6" s="292" t="s">
        <v>73</v>
      </c>
      <c r="C6" s="293"/>
      <c r="D6" s="293"/>
      <c r="E6" s="293"/>
      <c r="F6" s="293"/>
      <c r="G6" s="293"/>
      <c r="H6" s="293"/>
      <c r="I6" s="293"/>
      <c r="J6" s="293"/>
      <c r="K6" s="293"/>
      <c r="L6" s="294"/>
      <c r="U6" s="11"/>
    </row>
    <row r="7" spans="1:21" s="12" customFormat="1" x14ac:dyDescent="0.35">
      <c r="B7" s="291" t="s">
        <v>72</v>
      </c>
      <c r="C7" s="291"/>
      <c r="D7" s="291"/>
      <c r="E7" s="23" t="s">
        <v>67</v>
      </c>
      <c r="F7" s="23" t="s">
        <v>68</v>
      </c>
      <c r="G7" s="295" t="s">
        <v>69</v>
      </c>
      <c r="H7" s="296"/>
      <c r="I7" s="23" t="s">
        <v>70</v>
      </c>
      <c r="J7" s="291" t="s">
        <v>71</v>
      </c>
      <c r="K7" s="291"/>
      <c r="L7" s="291"/>
      <c r="U7" s="11"/>
    </row>
    <row r="8" spans="1:21" s="12" customFormat="1" ht="16.149999999999999" customHeight="1" x14ac:dyDescent="0.35">
      <c r="B8" s="276" t="s">
        <v>11</v>
      </c>
      <c r="C8" s="276"/>
      <c r="D8" s="276"/>
      <c r="E8" s="302">
        <v>1</v>
      </c>
      <c r="F8" s="302" t="s">
        <v>273</v>
      </c>
      <c r="G8" s="300" t="s">
        <v>274</v>
      </c>
      <c r="H8" s="301"/>
      <c r="I8" s="276" t="s">
        <v>276</v>
      </c>
      <c r="J8" s="300" t="s">
        <v>189</v>
      </c>
      <c r="K8" s="304"/>
      <c r="L8" s="301"/>
      <c r="U8" s="11"/>
    </row>
    <row r="9" spans="1:21" s="12" customFormat="1" ht="16.149999999999999" customHeight="1" x14ac:dyDescent="0.35">
      <c r="B9" s="276" t="s">
        <v>12</v>
      </c>
      <c r="C9" s="276"/>
      <c r="D9" s="276"/>
      <c r="E9" s="303"/>
      <c r="F9" s="303"/>
      <c r="G9" s="297" t="s">
        <v>275</v>
      </c>
      <c r="H9" s="299"/>
      <c r="I9" s="276"/>
      <c r="J9" s="305"/>
      <c r="K9" s="306"/>
      <c r="L9" s="307"/>
      <c r="U9" s="11"/>
    </row>
    <row r="10" spans="1:21" x14ac:dyDescent="0.35">
      <c r="A10" s="12"/>
      <c r="B10" s="13"/>
      <c r="C10" s="13"/>
      <c r="D10" s="13"/>
      <c r="E10" s="13"/>
      <c r="F10" s="13"/>
      <c r="H10" s="13"/>
      <c r="I10" s="13"/>
    </row>
    <row r="11" spans="1:21" s="10" customFormat="1" ht="15.75" customHeight="1" x14ac:dyDescent="0.35">
      <c r="B11" s="288" t="s">
        <v>74</v>
      </c>
      <c r="C11" s="289"/>
      <c r="D11" s="289"/>
      <c r="E11" s="289"/>
      <c r="F11" s="289"/>
      <c r="G11" s="289"/>
      <c r="H11" s="289"/>
      <c r="I11" s="289"/>
      <c r="J11" s="289"/>
      <c r="K11" s="289"/>
      <c r="L11" s="290"/>
    </row>
    <row r="12" spans="1:21" s="12" customFormat="1" x14ac:dyDescent="0.35">
      <c r="B12" s="291" t="s">
        <v>72</v>
      </c>
      <c r="C12" s="291"/>
      <c r="D12" s="291"/>
      <c r="E12" s="23" t="s">
        <v>75</v>
      </c>
      <c r="F12" s="23" t="s">
        <v>76</v>
      </c>
      <c r="G12" s="23" t="s">
        <v>77</v>
      </c>
      <c r="H12" s="23" t="s">
        <v>78</v>
      </c>
      <c r="I12" s="23" t="s">
        <v>79</v>
      </c>
      <c r="J12" s="23" t="s">
        <v>80</v>
      </c>
      <c r="K12" s="23" t="s">
        <v>3</v>
      </c>
      <c r="L12" s="23" t="s">
        <v>4</v>
      </c>
    </row>
    <row r="13" spans="1:21" s="12" customFormat="1" ht="16.149999999999999" customHeight="1" x14ac:dyDescent="0.35">
      <c r="B13" s="308" t="s">
        <v>182</v>
      </c>
      <c r="C13" s="309"/>
      <c r="D13" s="309"/>
      <c r="E13" s="309"/>
      <c r="F13" s="309"/>
      <c r="G13" s="309"/>
      <c r="H13" s="309"/>
      <c r="I13" s="309"/>
      <c r="J13" s="309"/>
      <c r="K13" s="309"/>
      <c r="L13" s="310"/>
    </row>
    <row r="14" spans="1:21" s="12" customFormat="1" ht="16.149999999999999" customHeight="1" x14ac:dyDescent="0.35">
      <c r="B14" s="14"/>
      <c r="C14" s="14"/>
      <c r="D14" s="14"/>
      <c r="E14" s="11"/>
      <c r="F14" s="11"/>
      <c r="G14" s="11"/>
      <c r="H14" s="11"/>
      <c r="I14" s="11"/>
      <c r="J14" s="11"/>
      <c r="K14" s="11"/>
      <c r="L14" s="11"/>
    </row>
    <row r="15" spans="1:21" s="12" customFormat="1" ht="15.4" customHeight="1" x14ac:dyDescent="0.35">
      <c r="B15" s="288" t="s">
        <v>81</v>
      </c>
      <c r="C15" s="289"/>
      <c r="D15" s="289"/>
      <c r="E15" s="289"/>
      <c r="F15" s="289"/>
      <c r="G15" s="289"/>
      <c r="H15" s="289"/>
      <c r="I15" s="289"/>
      <c r="J15" s="289"/>
      <c r="K15" s="289"/>
      <c r="L15" s="290"/>
    </row>
    <row r="16" spans="1:21" ht="15.75" customHeight="1" x14ac:dyDescent="0.35">
      <c r="A16" s="12"/>
      <c r="B16" s="291" t="s">
        <v>72</v>
      </c>
      <c r="C16" s="291"/>
      <c r="D16" s="291"/>
      <c r="E16" s="23" t="s">
        <v>75</v>
      </c>
      <c r="F16" s="23" t="s">
        <v>76</v>
      </c>
      <c r="G16" s="23" t="s">
        <v>77</v>
      </c>
      <c r="H16" s="23" t="s">
        <v>78</v>
      </c>
      <c r="I16" s="23" t="s">
        <v>79</v>
      </c>
      <c r="J16" s="23" t="s">
        <v>80</v>
      </c>
      <c r="K16" s="23" t="s">
        <v>3</v>
      </c>
      <c r="L16" s="23" t="s">
        <v>4</v>
      </c>
    </row>
    <row r="17" spans="1:21" ht="15.75" customHeight="1" x14ac:dyDescent="0.35">
      <c r="A17" s="12"/>
      <c r="B17" s="311" t="s">
        <v>11</v>
      </c>
      <c r="C17" s="312"/>
      <c r="D17" s="313"/>
      <c r="E17" s="273" t="s">
        <v>277</v>
      </c>
      <c r="F17" s="269" t="s">
        <v>5</v>
      </c>
      <c r="G17" s="269">
        <v>13</v>
      </c>
      <c r="H17" s="273" t="s">
        <v>234</v>
      </c>
      <c r="I17" s="52" t="s">
        <v>6</v>
      </c>
      <c r="J17" s="52" t="s">
        <v>278</v>
      </c>
      <c r="K17" s="52" t="s">
        <v>236</v>
      </c>
      <c r="L17" s="52" t="s">
        <v>235</v>
      </c>
    </row>
    <row r="18" spans="1:21" ht="15.75" customHeight="1" x14ac:dyDescent="0.35">
      <c r="A18" s="12"/>
      <c r="B18" s="314"/>
      <c r="C18" s="315"/>
      <c r="D18" s="316"/>
      <c r="E18" s="274"/>
      <c r="F18" s="270"/>
      <c r="G18" s="270"/>
      <c r="H18" s="274"/>
      <c r="I18" s="52" t="s">
        <v>7</v>
      </c>
      <c r="J18" s="52" t="s">
        <v>279</v>
      </c>
      <c r="K18" s="52" t="s">
        <v>236</v>
      </c>
      <c r="L18" s="52" t="s">
        <v>235</v>
      </c>
    </row>
    <row r="19" spans="1:21" ht="15.75" customHeight="1" x14ac:dyDescent="0.35">
      <c r="A19" s="12"/>
      <c r="B19" s="317"/>
      <c r="C19" s="318"/>
      <c r="D19" s="319"/>
      <c r="E19" s="274"/>
      <c r="F19" s="271"/>
      <c r="G19" s="270"/>
      <c r="H19" s="275"/>
      <c r="I19" s="52" t="s">
        <v>8</v>
      </c>
      <c r="J19" s="52" t="s">
        <v>280</v>
      </c>
      <c r="K19" s="52" t="s">
        <v>236</v>
      </c>
      <c r="L19" s="52" t="s">
        <v>235</v>
      </c>
    </row>
    <row r="20" spans="1:21" ht="15.75" customHeight="1" x14ac:dyDescent="0.35">
      <c r="A20" s="12"/>
      <c r="B20" s="311" t="s">
        <v>12</v>
      </c>
      <c r="C20" s="312"/>
      <c r="D20" s="313"/>
      <c r="E20" s="274"/>
      <c r="F20" s="269" t="s">
        <v>5</v>
      </c>
      <c r="G20" s="270"/>
      <c r="H20" s="273" t="s">
        <v>233</v>
      </c>
      <c r="I20" s="52" t="s">
        <v>6</v>
      </c>
      <c r="J20" s="52" t="s">
        <v>278</v>
      </c>
      <c r="K20" s="52" t="s">
        <v>236</v>
      </c>
      <c r="L20" s="52" t="s">
        <v>235</v>
      </c>
    </row>
    <row r="21" spans="1:21" ht="15.75" customHeight="1" x14ac:dyDescent="0.35">
      <c r="A21" s="12"/>
      <c r="B21" s="314"/>
      <c r="C21" s="315"/>
      <c r="D21" s="316"/>
      <c r="E21" s="274"/>
      <c r="F21" s="270"/>
      <c r="G21" s="270"/>
      <c r="H21" s="274"/>
      <c r="I21" s="52" t="s">
        <v>7</v>
      </c>
      <c r="J21" s="52" t="s">
        <v>279</v>
      </c>
      <c r="K21" s="52" t="s">
        <v>236</v>
      </c>
      <c r="L21" s="52" t="s">
        <v>235</v>
      </c>
    </row>
    <row r="22" spans="1:21" ht="15.75" customHeight="1" x14ac:dyDescent="0.35">
      <c r="A22" s="12"/>
      <c r="B22" s="317"/>
      <c r="C22" s="318"/>
      <c r="D22" s="319"/>
      <c r="E22" s="275"/>
      <c r="F22" s="271"/>
      <c r="G22" s="271"/>
      <c r="H22" s="275"/>
      <c r="I22" s="52" t="s">
        <v>8</v>
      </c>
      <c r="J22" s="52" t="s">
        <v>280</v>
      </c>
      <c r="K22" s="52" t="s">
        <v>236</v>
      </c>
      <c r="L22" s="52" t="s">
        <v>235</v>
      </c>
    </row>
    <row r="23" spans="1:21" x14ac:dyDescent="0.35">
      <c r="B23" s="15"/>
      <c r="C23" s="15"/>
      <c r="D23" s="15"/>
      <c r="E23" s="15"/>
      <c r="F23" s="15"/>
      <c r="G23" s="16"/>
      <c r="H23" s="15"/>
      <c r="I23" s="15"/>
      <c r="J23" s="15"/>
      <c r="K23" s="15"/>
      <c r="L23" s="15"/>
    </row>
    <row r="24" spans="1:21" ht="15.75" customHeight="1" x14ac:dyDescent="0.35">
      <c r="B24" s="272" t="s">
        <v>82</v>
      </c>
      <c r="C24" s="272"/>
      <c r="D24" s="272"/>
      <c r="E24" s="272"/>
      <c r="F24" s="272"/>
      <c r="G24" s="272"/>
      <c r="H24" s="272"/>
      <c r="I24" s="272"/>
      <c r="J24" s="272"/>
      <c r="K24" s="272"/>
      <c r="L24" s="272"/>
    </row>
    <row r="25" spans="1:21" ht="15.75" customHeight="1" x14ac:dyDescent="0.35">
      <c r="B25" s="291" t="s">
        <v>83</v>
      </c>
      <c r="C25" s="291"/>
      <c r="D25" s="291"/>
      <c r="E25" s="23" t="s">
        <v>72</v>
      </c>
      <c r="F25" s="291" t="s">
        <v>84</v>
      </c>
      <c r="G25" s="291"/>
      <c r="H25" s="23" t="s">
        <v>85</v>
      </c>
      <c r="I25" s="291" t="s">
        <v>71</v>
      </c>
      <c r="J25" s="291"/>
      <c r="K25" s="291"/>
      <c r="L25" s="291"/>
      <c r="M25" s="21"/>
    </row>
    <row r="26" spans="1:21" x14ac:dyDescent="0.35">
      <c r="B26" s="276" t="s">
        <v>101</v>
      </c>
      <c r="C26" s="276"/>
      <c r="D26" s="276"/>
      <c r="E26" s="263" t="s">
        <v>183</v>
      </c>
      <c r="F26" s="264"/>
      <c r="G26" s="264"/>
      <c r="H26" s="264"/>
      <c r="I26" s="264"/>
      <c r="J26" s="264"/>
      <c r="K26" s="264"/>
      <c r="L26" s="265"/>
      <c r="M26" s="22"/>
    </row>
    <row r="27" spans="1:21" x14ac:dyDescent="0.35">
      <c r="B27" s="15"/>
      <c r="C27" s="15"/>
      <c r="D27" s="15"/>
      <c r="E27" s="15"/>
      <c r="F27" s="15"/>
      <c r="G27" s="16"/>
      <c r="H27" s="15"/>
      <c r="I27" s="12"/>
      <c r="J27" s="12"/>
      <c r="K27" s="12"/>
      <c r="L27" s="12"/>
    </row>
    <row r="28" spans="1:21" s="29" customFormat="1" ht="15" customHeight="1" x14ac:dyDescent="0.35">
      <c r="B28" s="266" t="s">
        <v>172</v>
      </c>
      <c r="C28" s="267"/>
      <c r="D28" s="267"/>
      <c r="E28" s="267"/>
      <c r="F28" s="267"/>
      <c r="G28" s="267"/>
      <c r="H28" s="267"/>
      <c r="I28" s="267"/>
      <c r="J28" s="267"/>
      <c r="K28" s="267"/>
      <c r="L28" s="267"/>
      <c r="M28" s="268"/>
      <c r="O28" s="30"/>
      <c r="P28" s="30"/>
      <c r="Q28" s="30"/>
      <c r="R28" s="30"/>
      <c r="S28" s="30"/>
      <c r="T28" s="30"/>
      <c r="U28" s="30"/>
    </row>
    <row r="29" spans="1:21" s="29" customFormat="1" ht="15" customHeight="1" x14ac:dyDescent="0.35">
      <c r="B29" s="287" t="s">
        <v>83</v>
      </c>
      <c r="C29" s="287"/>
      <c r="D29" s="287"/>
      <c r="E29" s="44" t="s">
        <v>72</v>
      </c>
      <c r="F29" s="260" t="s">
        <v>84</v>
      </c>
      <c r="G29" s="261"/>
      <c r="H29" s="262"/>
      <c r="I29" s="44" t="s">
        <v>85</v>
      </c>
      <c r="J29" s="260" t="s">
        <v>71</v>
      </c>
      <c r="K29" s="261"/>
      <c r="L29" s="261"/>
      <c r="M29" s="262"/>
      <c r="N29" s="30"/>
      <c r="O29" s="30"/>
      <c r="P29" s="30"/>
      <c r="Q29" s="30"/>
      <c r="R29" s="30"/>
      <c r="S29" s="30"/>
      <c r="T29" s="30"/>
    </row>
    <row r="30" spans="1:21" s="29" customFormat="1" ht="14.65" customHeight="1" x14ac:dyDescent="0.35">
      <c r="B30" s="277" t="s">
        <v>101</v>
      </c>
      <c r="C30" s="278"/>
      <c r="D30" s="279"/>
      <c r="E30" s="243" t="s">
        <v>310</v>
      </c>
      <c r="F30" s="245" t="s">
        <v>311</v>
      </c>
      <c r="G30" s="245"/>
      <c r="H30" s="245"/>
      <c r="I30" s="180">
        <v>3</v>
      </c>
      <c r="J30" s="246" t="s">
        <v>259</v>
      </c>
      <c r="K30" s="246"/>
      <c r="L30" s="246"/>
      <c r="M30" s="246"/>
      <c r="N30" s="45"/>
      <c r="O30" s="30"/>
      <c r="P30" s="30"/>
      <c r="Q30" s="30"/>
      <c r="R30" s="30"/>
      <c r="S30" s="30"/>
      <c r="T30" s="30"/>
      <c r="U30" s="30"/>
    </row>
    <row r="31" spans="1:21" s="29" customFormat="1" ht="14.65" customHeight="1" x14ac:dyDescent="0.35">
      <c r="B31" s="280"/>
      <c r="C31" s="281"/>
      <c r="D31" s="282"/>
      <c r="E31" s="244"/>
      <c r="F31" s="245" t="s">
        <v>273</v>
      </c>
      <c r="G31" s="245"/>
      <c r="H31" s="245"/>
      <c r="I31" s="180">
        <v>1</v>
      </c>
      <c r="J31" s="246" t="s">
        <v>312</v>
      </c>
      <c r="K31" s="246"/>
      <c r="L31" s="246"/>
      <c r="M31" s="246"/>
      <c r="N31" s="45"/>
      <c r="O31" s="30"/>
      <c r="P31" s="30"/>
      <c r="Q31" s="30"/>
      <c r="R31" s="30"/>
      <c r="S31" s="30"/>
      <c r="T31" s="30"/>
      <c r="U31" s="30"/>
    </row>
    <row r="32" spans="1:21" s="29" customFormat="1" ht="14.65" customHeight="1" x14ac:dyDescent="0.35">
      <c r="B32" s="280"/>
      <c r="C32" s="281"/>
      <c r="D32" s="282"/>
      <c r="E32" s="181" t="s">
        <v>11</v>
      </c>
      <c r="F32" s="245" t="s">
        <v>317</v>
      </c>
      <c r="G32" s="245"/>
      <c r="H32" s="245"/>
      <c r="I32" s="180">
        <v>3</v>
      </c>
      <c r="J32" s="246" t="s">
        <v>259</v>
      </c>
      <c r="K32" s="246"/>
      <c r="L32" s="246"/>
      <c r="M32" s="246"/>
      <c r="N32" s="45"/>
      <c r="O32" s="30"/>
      <c r="P32" s="30"/>
      <c r="Q32" s="30"/>
      <c r="R32" s="30"/>
      <c r="S32" s="30"/>
      <c r="T32" s="30"/>
      <c r="U32" s="30"/>
    </row>
    <row r="33" spans="2:21" s="29" customFormat="1" ht="14.65" customHeight="1" x14ac:dyDescent="0.35">
      <c r="B33" s="280"/>
      <c r="C33" s="281"/>
      <c r="D33" s="282"/>
      <c r="E33" s="182" t="s">
        <v>12</v>
      </c>
      <c r="F33" s="245" t="s">
        <v>318</v>
      </c>
      <c r="G33" s="245"/>
      <c r="H33" s="245"/>
      <c r="I33" s="180">
        <v>3</v>
      </c>
      <c r="J33" s="246" t="s">
        <v>259</v>
      </c>
      <c r="K33" s="246"/>
      <c r="L33" s="246"/>
      <c r="M33" s="246"/>
      <c r="N33" s="45"/>
      <c r="O33" s="30"/>
      <c r="P33" s="30"/>
      <c r="Q33" s="30"/>
      <c r="R33" s="30"/>
      <c r="S33" s="30"/>
      <c r="T33" s="30"/>
      <c r="U33" s="30"/>
    </row>
    <row r="34" spans="2:21" s="29" customFormat="1" ht="14.65" customHeight="1" x14ac:dyDescent="0.35">
      <c r="B34" s="280"/>
      <c r="C34" s="281"/>
      <c r="D34" s="282"/>
      <c r="E34" s="243" t="s">
        <v>224</v>
      </c>
      <c r="F34" s="254" t="s">
        <v>225</v>
      </c>
      <c r="G34" s="255"/>
      <c r="H34" s="256"/>
      <c r="I34" s="181">
        <v>1</v>
      </c>
      <c r="J34" s="247" t="s">
        <v>226</v>
      </c>
      <c r="K34" s="248"/>
      <c r="L34" s="248"/>
      <c r="M34" s="249"/>
      <c r="N34" s="45"/>
      <c r="O34" s="30"/>
      <c r="P34" s="30"/>
      <c r="Q34" s="30"/>
      <c r="R34" s="30"/>
      <c r="S34" s="30"/>
      <c r="T34" s="30"/>
      <c r="U34" s="30"/>
    </row>
    <row r="35" spans="2:21" s="29" customFormat="1" ht="14.65" customHeight="1" x14ac:dyDescent="0.35">
      <c r="B35" s="280"/>
      <c r="C35" s="281"/>
      <c r="D35" s="282"/>
      <c r="E35" s="253"/>
      <c r="F35" s="254" t="s">
        <v>229</v>
      </c>
      <c r="G35" s="255"/>
      <c r="H35" s="256"/>
      <c r="I35" s="181">
        <v>1</v>
      </c>
      <c r="J35" s="257"/>
      <c r="K35" s="258"/>
      <c r="L35" s="258"/>
      <c r="M35" s="259"/>
      <c r="N35" s="45"/>
      <c r="O35" s="30"/>
      <c r="P35" s="30"/>
      <c r="Q35" s="30"/>
      <c r="R35" s="30"/>
      <c r="S35" s="30"/>
      <c r="T35" s="30"/>
      <c r="U35" s="30"/>
    </row>
    <row r="36" spans="2:21" s="29" customFormat="1" ht="14.65" customHeight="1" x14ac:dyDescent="0.35">
      <c r="B36" s="283"/>
      <c r="C36" s="284"/>
      <c r="D36" s="285"/>
      <c r="E36" s="253"/>
      <c r="F36" s="254" t="s">
        <v>219</v>
      </c>
      <c r="G36" s="255"/>
      <c r="H36" s="256"/>
      <c r="I36" s="181">
        <v>1</v>
      </c>
      <c r="J36" s="257"/>
      <c r="K36" s="258"/>
      <c r="L36" s="258"/>
      <c r="M36" s="259"/>
      <c r="N36" s="45"/>
      <c r="O36" s="30"/>
      <c r="P36" s="30"/>
      <c r="Q36" s="30"/>
      <c r="R36" s="30"/>
      <c r="S36" s="30"/>
      <c r="T36" s="30"/>
      <c r="U36" s="30"/>
    </row>
    <row r="37" spans="2:21" s="29" customFormat="1" ht="14.65" customHeight="1" x14ac:dyDescent="0.35">
      <c r="B37" s="277" t="s">
        <v>173</v>
      </c>
      <c r="C37" s="278"/>
      <c r="D37" s="279"/>
      <c r="E37" s="253"/>
      <c r="F37" s="254" t="s">
        <v>230</v>
      </c>
      <c r="G37" s="255"/>
      <c r="H37" s="256"/>
      <c r="I37" s="183">
        <v>1</v>
      </c>
      <c r="J37" s="257"/>
      <c r="K37" s="258"/>
      <c r="L37" s="258"/>
      <c r="M37" s="259"/>
      <c r="N37" s="45"/>
      <c r="O37" s="30"/>
      <c r="P37" s="30"/>
      <c r="Q37" s="30"/>
      <c r="R37" s="30"/>
      <c r="S37" s="30"/>
      <c r="T37" s="30"/>
      <c r="U37" s="30"/>
    </row>
    <row r="38" spans="2:21" s="29" customFormat="1" ht="14.65" customHeight="1" x14ac:dyDescent="0.35">
      <c r="B38" s="280"/>
      <c r="C38" s="281"/>
      <c r="D38" s="282"/>
      <c r="E38" s="253"/>
      <c r="F38" s="254" t="s">
        <v>260</v>
      </c>
      <c r="G38" s="255"/>
      <c r="H38" s="256"/>
      <c r="I38" s="183">
        <v>1</v>
      </c>
      <c r="J38" s="257"/>
      <c r="K38" s="258"/>
      <c r="L38" s="258"/>
      <c r="M38" s="259"/>
      <c r="N38" s="45"/>
      <c r="O38" s="30"/>
      <c r="P38" s="30"/>
      <c r="Q38" s="30"/>
      <c r="R38" s="30"/>
      <c r="S38" s="30"/>
      <c r="T38" s="30"/>
      <c r="U38" s="30"/>
    </row>
    <row r="39" spans="2:21" s="29" customFormat="1" ht="14.65" customHeight="1" x14ac:dyDescent="0.35">
      <c r="B39" s="280"/>
      <c r="C39" s="281"/>
      <c r="D39" s="282"/>
      <c r="E39" s="253"/>
      <c r="F39" s="286" t="s">
        <v>313</v>
      </c>
      <c r="G39" s="286"/>
      <c r="H39" s="286"/>
      <c r="I39" s="183">
        <v>2</v>
      </c>
      <c r="J39" s="257"/>
      <c r="K39" s="258"/>
      <c r="L39" s="258"/>
      <c r="M39" s="259"/>
      <c r="N39" s="45"/>
      <c r="O39" s="30"/>
      <c r="P39" s="30"/>
      <c r="Q39" s="30"/>
      <c r="R39" s="30"/>
      <c r="S39" s="30"/>
      <c r="T39" s="30"/>
      <c r="U39" s="30"/>
    </row>
    <row r="40" spans="2:21" s="29" customFormat="1" ht="14.65" customHeight="1" x14ac:dyDescent="0.35">
      <c r="B40" s="280"/>
      <c r="C40" s="281"/>
      <c r="D40" s="282"/>
      <c r="E40" s="244"/>
      <c r="F40" s="254" t="s">
        <v>356</v>
      </c>
      <c r="G40" s="255"/>
      <c r="H40" s="256"/>
      <c r="I40" s="183">
        <v>1</v>
      </c>
      <c r="J40" s="250"/>
      <c r="K40" s="251"/>
      <c r="L40" s="251"/>
      <c r="M40" s="252"/>
      <c r="N40" s="45"/>
      <c r="O40" s="30"/>
      <c r="P40" s="30"/>
      <c r="Q40" s="30"/>
      <c r="R40" s="30"/>
      <c r="S40" s="30"/>
      <c r="T40" s="30"/>
      <c r="U40" s="30"/>
    </row>
    <row r="41" spans="2:21" ht="15.65" customHeight="1" x14ac:dyDescent="0.35">
      <c r="B41" s="280"/>
      <c r="C41" s="281"/>
      <c r="D41" s="282"/>
      <c r="E41" s="243" t="s">
        <v>12</v>
      </c>
      <c r="F41" s="245" t="s">
        <v>200</v>
      </c>
      <c r="G41" s="245"/>
      <c r="H41" s="245"/>
      <c r="I41" s="180">
        <v>3</v>
      </c>
      <c r="J41" s="247" t="s">
        <v>319</v>
      </c>
      <c r="K41" s="248"/>
      <c r="L41" s="248"/>
      <c r="M41" s="249"/>
      <c r="N41" s="59"/>
    </row>
    <row r="42" spans="2:21" ht="33.65" customHeight="1" x14ac:dyDescent="0.35">
      <c r="B42" s="280"/>
      <c r="C42" s="281"/>
      <c r="D42" s="282"/>
      <c r="E42" s="253"/>
      <c r="F42" s="245" t="s">
        <v>320</v>
      </c>
      <c r="G42" s="245"/>
      <c r="H42" s="245"/>
      <c r="I42" s="180">
        <v>3</v>
      </c>
      <c r="J42" s="250"/>
      <c r="K42" s="251"/>
      <c r="L42" s="251"/>
      <c r="M42" s="252"/>
      <c r="N42" s="59"/>
    </row>
    <row r="43" spans="2:21" ht="33.65" customHeight="1" x14ac:dyDescent="0.35">
      <c r="B43" s="280"/>
      <c r="C43" s="281"/>
      <c r="D43" s="282"/>
      <c r="E43" s="253"/>
      <c r="F43" s="245" t="s">
        <v>188</v>
      </c>
      <c r="G43" s="245"/>
      <c r="H43" s="245"/>
      <c r="I43" s="180">
        <v>3</v>
      </c>
      <c r="J43" s="247" t="s">
        <v>321</v>
      </c>
      <c r="K43" s="248"/>
      <c r="L43" s="248"/>
      <c r="M43" s="249"/>
      <c r="N43" s="59"/>
    </row>
    <row r="44" spans="2:21" ht="15.65" customHeight="1" x14ac:dyDescent="0.35">
      <c r="B44" s="280"/>
      <c r="C44" s="281"/>
      <c r="D44" s="282"/>
      <c r="E44" s="253"/>
      <c r="F44" s="245" t="s">
        <v>322</v>
      </c>
      <c r="G44" s="245"/>
      <c r="H44" s="245"/>
      <c r="I44" s="180">
        <v>12</v>
      </c>
      <c r="J44" s="247" t="s">
        <v>323</v>
      </c>
      <c r="K44" s="248"/>
      <c r="L44" s="248"/>
      <c r="M44" s="249"/>
      <c r="N44" s="59"/>
    </row>
    <row r="45" spans="2:21" ht="15.65" customHeight="1" x14ac:dyDescent="0.35">
      <c r="B45" s="280"/>
      <c r="C45" s="281"/>
      <c r="D45" s="282"/>
      <c r="E45" s="253"/>
      <c r="F45" s="245" t="s">
        <v>324</v>
      </c>
      <c r="G45" s="245"/>
      <c r="H45" s="245"/>
      <c r="I45" s="180">
        <v>1</v>
      </c>
      <c r="J45" s="247" t="s">
        <v>326</v>
      </c>
      <c r="K45" s="248"/>
      <c r="L45" s="248"/>
      <c r="M45" s="249"/>
      <c r="N45" s="59"/>
    </row>
    <row r="46" spans="2:21" ht="15.65" customHeight="1" x14ac:dyDescent="0.35">
      <c r="B46" s="280"/>
      <c r="C46" s="281"/>
      <c r="D46" s="282"/>
      <c r="E46" s="253"/>
      <c r="F46" s="245" t="s">
        <v>357</v>
      </c>
      <c r="G46" s="245"/>
      <c r="H46" s="245"/>
      <c r="I46" s="180">
        <v>1</v>
      </c>
      <c r="J46" s="247" t="s">
        <v>327</v>
      </c>
      <c r="K46" s="248"/>
      <c r="L46" s="248"/>
      <c r="M46" s="249"/>
      <c r="N46" s="59"/>
    </row>
    <row r="47" spans="2:21" ht="15.65" customHeight="1" x14ac:dyDescent="0.35">
      <c r="B47" s="280"/>
      <c r="C47" s="281"/>
      <c r="D47" s="282"/>
      <c r="E47" s="244"/>
      <c r="F47" s="245" t="s">
        <v>325</v>
      </c>
      <c r="G47" s="245"/>
      <c r="H47" s="245"/>
      <c r="I47" s="180">
        <v>1</v>
      </c>
      <c r="J47" s="247" t="s">
        <v>328</v>
      </c>
      <c r="K47" s="248"/>
      <c r="L47" s="248"/>
      <c r="M47" s="249"/>
      <c r="N47" s="59"/>
    </row>
    <row r="48" spans="2:21" ht="15.65" customHeight="1" x14ac:dyDescent="0.35">
      <c r="B48" s="280"/>
      <c r="C48" s="281"/>
      <c r="D48" s="282"/>
      <c r="E48" s="243" t="s">
        <v>11</v>
      </c>
      <c r="F48" s="245" t="s">
        <v>196</v>
      </c>
      <c r="G48" s="245"/>
      <c r="H48" s="245"/>
      <c r="I48" s="180">
        <v>3</v>
      </c>
      <c r="J48" s="247" t="s">
        <v>329</v>
      </c>
      <c r="K48" s="248"/>
      <c r="L48" s="248"/>
      <c r="M48" s="249"/>
      <c r="N48" s="59"/>
    </row>
    <row r="49" spans="2:24" ht="33.65" customHeight="1" x14ac:dyDescent="0.35">
      <c r="B49" s="280"/>
      <c r="C49" s="281"/>
      <c r="D49" s="282"/>
      <c r="E49" s="253"/>
      <c r="F49" s="245" t="s">
        <v>188</v>
      </c>
      <c r="G49" s="245"/>
      <c r="H49" s="245"/>
      <c r="I49" s="180">
        <v>6</v>
      </c>
      <c r="J49" s="247" t="s">
        <v>330</v>
      </c>
      <c r="K49" s="248"/>
      <c r="L49" s="248"/>
      <c r="M49" s="249"/>
      <c r="N49" s="59"/>
    </row>
    <row r="50" spans="2:24" ht="15.65" customHeight="1" x14ac:dyDescent="0.35">
      <c r="B50" s="280"/>
      <c r="C50" s="281"/>
      <c r="D50" s="282"/>
      <c r="E50" s="253"/>
      <c r="F50" s="245" t="s">
        <v>335</v>
      </c>
      <c r="G50" s="245"/>
      <c r="H50" s="245"/>
      <c r="I50" s="180">
        <v>3</v>
      </c>
      <c r="J50" s="247" t="s">
        <v>331</v>
      </c>
      <c r="K50" s="248"/>
      <c r="L50" s="248"/>
      <c r="M50" s="249"/>
      <c r="N50" s="59"/>
    </row>
    <row r="51" spans="2:24" ht="15.65" customHeight="1" x14ac:dyDescent="0.35">
      <c r="B51" s="280"/>
      <c r="C51" s="281"/>
      <c r="D51" s="282"/>
      <c r="E51" s="253"/>
      <c r="F51" s="245" t="s">
        <v>322</v>
      </c>
      <c r="G51" s="245"/>
      <c r="H51" s="245"/>
      <c r="I51" s="180">
        <v>12</v>
      </c>
      <c r="J51" s="247" t="s">
        <v>331</v>
      </c>
      <c r="K51" s="248"/>
      <c r="L51" s="248"/>
      <c r="M51" s="249"/>
      <c r="N51" s="59"/>
    </row>
    <row r="52" spans="2:24" ht="15.65" customHeight="1" x14ac:dyDescent="0.35">
      <c r="B52" s="280"/>
      <c r="C52" s="281"/>
      <c r="D52" s="282"/>
      <c r="E52" s="253"/>
      <c r="F52" s="245" t="s">
        <v>324</v>
      </c>
      <c r="G52" s="245"/>
      <c r="H52" s="245"/>
      <c r="I52" s="180">
        <v>1</v>
      </c>
      <c r="J52" s="247" t="s">
        <v>332</v>
      </c>
      <c r="K52" s="248"/>
      <c r="L52" s="248"/>
      <c r="M52" s="249"/>
      <c r="N52" s="59"/>
    </row>
    <row r="53" spans="2:24" ht="15.65" customHeight="1" x14ac:dyDescent="0.35">
      <c r="B53" s="280"/>
      <c r="C53" s="281"/>
      <c r="D53" s="282"/>
      <c r="E53" s="253"/>
      <c r="F53" s="245" t="s">
        <v>357</v>
      </c>
      <c r="G53" s="245"/>
      <c r="H53" s="245"/>
      <c r="I53" s="180">
        <v>1</v>
      </c>
      <c r="J53" s="247" t="s">
        <v>333</v>
      </c>
      <c r="K53" s="248"/>
      <c r="L53" s="248"/>
      <c r="M53" s="249"/>
      <c r="N53" s="59"/>
    </row>
    <row r="54" spans="2:24" ht="15.65" customHeight="1" x14ac:dyDescent="0.35">
      <c r="B54" s="280"/>
      <c r="C54" s="281"/>
      <c r="D54" s="282"/>
      <c r="E54" s="244"/>
      <c r="F54" s="245" t="s">
        <v>325</v>
      </c>
      <c r="G54" s="245"/>
      <c r="H54" s="245"/>
      <c r="I54" s="180">
        <v>1</v>
      </c>
      <c r="J54" s="247" t="s">
        <v>334</v>
      </c>
      <c r="K54" s="248"/>
      <c r="L54" s="248"/>
      <c r="M54" s="249"/>
      <c r="N54" s="59"/>
    </row>
    <row r="55" spans="2:24" s="29" customFormat="1" ht="37.15" customHeight="1" x14ac:dyDescent="0.35">
      <c r="B55" s="280"/>
      <c r="C55" s="281"/>
      <c r="D55" s="282"/>
      <c r="E55" s="243" t="s">
        <v>310</v>
      </c>
      <c r="F55" s="245" t="s">
        <v>188</v>
      </c>
      <c r="G55" s="245"/>
      <c r="H55" s="245"/>
      <c r="I55" s="179">
        <v>3</v>
      </c>
      <c r="J55" s="276" t="s">
        <v>314</v>
      </c>
      <c r="K55" s="276"/>
      <c r="L55" s="276"/>
      <c r="M55" s="276"/>
      <c r="N55" s="45"/>
      <c r="O55" s="30"/>
      <c r="P55" s="30"/>
      <c r="Q55" s="30"/>
      <c r="R55" s="30"/>
      <c r="S55" s="30"/>
      <c r="T55" s="30"/>
      <c r="U55" s="30"/>
    </row>
    <row r="56" spans="2:24" s="29" customFormat="1" x14ac:dyDescent="0.35">
      <c r="B56" s="280"/>
      <c r="C56" s="281"/>
      <c r="D56" s="282"/>
      <c r="E56" s="244"/>
      <c r="F56" s="245" t="s">
        <v>315</v>
      </c>
      <c r="G56" s="245"/>
      <c r="H56" s="245"/>
      <c r="I56" s="179">
        <v>1</v>
      </c>
      <c r="J56" s="276" t="s">
        <v>316</v>
      </c>
      <c r="K56" s="276"/>
      <c r="L56" s="276"/>
      <c r="M56" s="276"/>
      <c r="N56" s="45"/>
      <c r="O56" s="30"/>
      <c r="P56" s="30"/>
      <c r="Q56" s="30"/>
      <c r="R56" s="30"/>
      <c r="S56" s="30"/>
      <c r="T56" s="30"/>
      <c r="U56" s="30"/>
    </row>
    <row r="57" spans="2:24" s="29" customFormat="1" ht="13.9" customHeight="1" x14ac:dyDescent="0.35">
      <c r="B57" s="280"/>
      <c r="C57" s="281"/>
      <c r="D57" s="282"/>
      <c r="E57" s="245" t="s">
        <v>306</v>
      </c>
      <c r="F57" s="245" t="s">
        <v>307</v>
      </c>
      <c r="G57" s="245"/>
      <c r="H57" s="245"/>
      <c r="I57" s="179">
        <v>1</v>
      </c>
      <c r="J57" s="276" t="s">
        <v>309</v>
      </c>
      <c r="K57" s="276"/>
      <c r="L57" s="276"/>
      <c r="M57" s="276"/>
      <c r="N57" s="45"/>
      <c r="O57" s="30"/>
      <c r="P57" s="30"/>
      <c r="Q57" s="30"/>
      <c r="R57" s="30"/>
      <c r="S57" s="30"/>
      <c r="T57" s="30"/>
      <c r="U57" s="30"/>
    </row>
    <row r="58" spans="2:24" s="29" customFormat="1" ht="37.15" customHeight="1" x14ac:dyDescent="0.35">
      <c r="B58" s="280"/>
      <c r="C58" s="281"/>
      <c r="D58" s="282"/>
      <c r="E58" s="245"/>
      <c r="F58" s="245" t="s">
        <v>188</v>
      </c>
      <c r="G58" s="245"/>
      <c r="H58" s="245"/>
      <c r="I58" s="179">
        <v>2</v>
      </c>
      <c r="J58" s="276" t="s">
        <v>308</v>
      </c>
      <c r="K58" s="276"/>
      <c r="L58" s="276"/>
      <c r="M58" s="276"/>
      <c r="N58" s="45"/>
      <c r="O58" s="30"/>
      <c r="P58" s="30"/>
      <c r="Q58" s="30"/>
      <c r="R58" s="30"/>
      <c r="S58" s="30"/>
      <c r="T58" s="30"/>
      <c r="U58" s="30"/>
    </row>
    <row r="59" spans="2:24" s="29" customFormat="1" ht="13.9" customHeight="1" x14ac:dyDescent="0.35">
      <c r="B59" s="280"/>
      <c r="C59" s="281"/>
      <c r="D59" s="282"/>
      <c r="E59" s="245" t="s">
        <v>232</v>
      </c>
      <c r="F59" s="245" t="s">
        <v>200</v>
      </c>
      <c r="G59" s="245"/>
      <c r="H59" s="245"/>
      <c r="I59" s="179">
        <v>1</v>
      </c>
      <c r="J59" s="247" t="s">
        <v>199</v>
      </c>
      <c r="K59" s="248"/>
      <c r="L59" s="248"/>
      <c r="M59" s="249"/>
      <c r="N59" s="45"/>
      <c r="O59" s="30"/>
      <c r="P59" s="30"/>
      <c r="Q59" s="30"/>
      <c r="R59" s="30"/>
      <c r="S59" s="30"/>
      <c r="T59" s="30"/>
      <c r="U59" s="30"/>
    </row>
    <row r="60" spans="2:24" s="29" customFormat="1" ht="37.15" customHeight="1" x14ac:dyDescent="0.35">
      <c r="B60" s="283"/>
      <c r="C60" s="284"/>
      <c r="D60" s="285"/>
      <c r="E60" s="245"/>
      <c r="F60" s="245" t="s">
        <v>188</v>
      </c>
      <c r="G60" s="245"/>
      <c r="H60" s="245"/>
      <c r="I60" s="179">
        <v>2</v>
      </c>
      <c r="J60" s="250"/>
      <c r="K60" s="251"/>
      <c r="L60" s="251"/>
      <c r="M60" s="252"/>
      <c r="N60" s="45"/>
      <c r="O60" s="30"/>
      <c r="P60" s="30"/>
      <c r="Q60" s="30"/>
      <c r="R60" s="30"/>
      <c r="S60" s="30"/>
      <c r="T60" s="30"/>
      <c r="U60" s="30"/>
    </row>
    <row r="61" spans="2:24" s="29" customFormat="1" ht="13" x14ac:dyDescent="0.35">
      <c r="B61" s="32"/>
      <c r="C61" s="32"/>
      <c r="D61" s="32"/>
      <c r="E61" s="32"/>
      <c r="F61" s="32"/>
      <c r="G61" s="32"/>
      <c r="H61" s="32"/>
      <c r="I61" s="32"/>
      <c r="J61" s="32"/>
      <c r="K61" s="32"/>
      <c r="L61" s="32"/>
      <c r="M61" s="32"/>
      <c r="N61" s="32"/>
      <c r="O61" s="30"/>
      <c r="P61" s="31"/>
      <c r="Q61" s="31"/>
      <c r="R61" s="31"/>
      <c r="S61" s="31"/>
      <c r="T61" s="31"/>
      <c r="U61" s="31"/>
      <c r="V61" s="31"/>
      <c r="W61" s="31"/>
      <c r="X61" s="31"/>
    </row>
    <row r="62" spans="2:24" s="49" customFormat="1" x14ac:dyDescent="0.35">
      <c r="B62" s="266" t="s">
        <v>86</v>
      </c>
      <c r="C62" s="267"/>
      <c r="D62" s="267"/>
      <c r="E62" s="267"/>
      <c r="F62" s="267"/>
      <c r="G62" s="267"/>
      <c r="H62" s="267"/>
      <c r="I62" s="267"/>
      <c r="J62" s="267"/>
      <c r="K62" s="267"/>
      <c r="L62" s="267"/>
      <c r="M62" s="267"/>
      <c r="N62" s="267"/>
      <c r="O62" s="267"/>
      <c r="P62" s="268"/>
      <c r="Q62" s="48"/>
      <c r="R62" s="48"/>
    </row>
    <row r="63" spans="2:24" s="49" customFormat="1" x14ac:dyDescent="0.35">
      <c r="B63" s="260" t="s">
        <v>83</v>
      </c>
      <c r="C63" s="261"/>
      <c r="D63" s="262"/>
      <c r="E63" s="50" t="s">
        <v>72</v>
      </c>
      <c r="F63" s="287" t="s">
        <v>84</v>
      </c>
      <c r="G63" s="287"/>
      <c r="H63" s="287"/>
      <c r="I63" s="51" t="s">
        <v>85</v>
      </c>
      <c r="J63" s="260" t="s">
        <v>170</v>
      </c>
      <c r="K63" s="261"/>
      <c r="L63" s="261"/>
      <c r="M63" s="262"/>
      <c r="N63" s="260" t="s">
        <v>171</v>
      </c>
      <c r="O63" s="261"/>
      <c r="P63" s="262"/>
      <c r="Q63" s="48"/>
      <c r="R63" s="48"/>
      <c r="S63" s="48"/>
      <c r="T63" s="48"/>
    </row>
    <row r="64" spans="2:24" s="46" customFormat="1" ht="80.650000000000006" customHeight="1" x14ac:dyDescent="0.35">
      <c r="B64" s="246" t="s">
        <v>181</v>
      </c>
      <c r="C64" s="246"/>
      <c r="D64" s="246"/>
      <c r="E64" s="263" t="s">
        <v>187</v>
      </c>
      <c r="F64" s="264"/>
      <c r="G64" s="264"/>
      <c r="H64" s="264"/>
      <c r="I64" s="264"/>
      <c r="J64" s="264"/>
      <c r="K64" s="264"/>
      <c r="L64" s="264"/>
      <c r="M64" s="264"/>
      <c r="N64" s="264"/>
      <c r="O64" s="264"/>
      <c r="P64" s="265"/>
    </row>
    <row r="65" s="46" customFormat="1" ht="14.5" x14ac:dyDescent="0.35"/>
    <row r="66" s="47" customFormat="1" ht="14.5" x14ac:dyDescent="0.35"/>
    <row r="67" s="47" customFormat="1" ht="14.5" x14ac:dyDescent="0.35"/>
  </sheetData>
  <sheetProtection selectLockedCells="1" selectUnlockedCells="1"/>
  <mergeCells count="110">
    <mergeCell ref="J45:M45"/>
    <mergeCell ref="F46:H46"/>
    <mergeCell ref="F56:H56"/>
    <mergeCell ref="J56:M56"/>
    <mergeCell ref="F55:H55"/>
    <mergeCell ref="J55:M55"/>
    <mergeCell ref="B12:D12"/>
    <mergeCell ref="B13:L13"/>
    <mergeCell ref="B16:D16"/>
    <mergeCell ref="B15:L15"/>
    <mergeCell ref="B20:D22"/>
    <mergeCell ref="F20:F22"/>
    <mergeCell ref="E30:E31"/>
    <mergeCell ref="F42:H42"/>
    <mergeCell ref="F44:H44"/>
    <mergeCell ref="J44:M44"/>
    <mergeCell ref="H20:H22"/>
    <mergeCell ref="B17:D19"/>
    <mergeCell ref="F17:F19"/>
    <mergeCell ref="H17:H19"/>
    <mergeCell ref="B29:D29"/>
    <mergeCell ref="I25:L25"/>
    <mergeCell ref="B25:D25"/>
    <mergeCell ref="F25:G25"/>
    <mergeCell ref="B2:L2"/>
    <mergeCell ref="B3:D3"/>
    <mergeCell ref="J7:L7"/>
    <mergeCell ref="B6:L6"/>
    <mergeCell ref="B7:D7"/>
    <mergeCell ref="G7:H7"/>
    <mergeCell ref="J3:L3"/>
    <mergeCell ref="G3:H3"/>
    <mergeCell ref="B11:L11"/>
    <mergeCell ref="B4:L4"/>
    <mergeCell ref="B8:D8"/>
    <mergeCell ref="G8:H8"/>
    <mergeCell ref="B9:D9"/>
    <mergeCell ref="G9:H9"/>
    <mergeCell ref="I8:I9"/>
    <mergeCell ref="E8:E9"/>
    <mergeCell ref="F8:F9"/>
    <mergeCell ref="J8:L9"/>
    <mergeCell ref="B64:D64"/>
    <mergeCell ref="E64:P64"/>
    <mergeCell ref="B62:P62"/>
    <mergeCell ref="B63:D63"/>
    <mergeCell ref="F63:H63"/>
    <mergeCell ref="J63:M63"/>
    <mergeCell ref="N63:P63"/>
    <mergeCell ref="F59:H59"/>
    <mergeCell ref="F60:H60"/>
    <mergeCell ref="B37:D60"/>
    <mergeCell ref="J59:M60"/>
    <mergeCell ref="E59:E60"/>
    <mergeCell ref="F43:H43"/>
    <mergeCell ref="E41:E47"/>
    <mergeCell ref="F41:H41"/>
    <mergeCell ref="J46:M46"/>
    <mergeCell ref="F47:H47"/>
    <mergeCell ref="J47:M47"/>
    <mergeCell ref="E57:E58"/>
    <mergeCell ref="F57:H57"/>
    <mergeCell ref="F58:H58"/>
    <mergeCell ref="J57:M57"/>
    <mergeCell ref="J58:M58"/>
    <mergeCell ref="J43:M43"/>
    <mergeCell ref="J29:M29"/>
    <mergeCell ref="E26:L26"/>
    <mergeCell ref="B28:M28"/>
    <mergeCell ref="G17:G22"/>
    <mergeCell ref="B24:L24"/>
    <mergeCell ref="E17:E22"/>
    <mergeCell ref="F29:H29"/>
    <mergeCell ref="B26:D26"/>
    <mergeCell ref="F33:H33"/>
    <mergeCell ref="J33:M33"/>
    <mergeCell ref="J31:M31"/>
    <mergeCell ref="B30:D36"/>
    <mergeCell ref="F36:H36"/>
    <mergeCell ref="F30:H30"/>
    <mergeCell ref="J30:M30"/>
    <mergeCell ref="F31:H31"/>
    <mergeCell ref="E34:E40"/>
    <mergeCell ref="F39:H39"/>
    <mergeCell ref="F37:H37"/>
    <mergeCell ref="F38:H38"/>
    <mergeCell ref="E55:E56"/>
    <mergeCell ref="F32:H32"/>
    <mergeCell ref="J32:M32"/>
    <mergeCell ref="J41:M42"/>
    <mergeCell ref="E48:E54"/>
    <mergeCell ref="F48:H48"/>
    <mergeCell ref="J48:M48"/>
    <mergeCell ref="F49:H49"/>
    <mergeCell ref="J49:M49"/>
    <mergeCell ref="F51:H51"/>
    <mergeCell ref="J51:M51"/>
    <mergeCell ref="F52:H52"/>
    <mergeCell ref="J52:M52"/>
    <mergeCell ref="F53:H53"/>
    <mergeCell ref="J53:M53"/>
    <mergeCell ref="F54:H54"/>
    <mergeCell ref="J54:M54"/>
    <mergeCell ref="F50:H50"/>
    <mergeCell ref="J50:M50"/>
    <mergeCell ref="F34:H34"/>
    <mergeCell ref="F35:H35"/>
    <mergeCell ref="J34:M40"/>
    <mergeCell ref="F40:H40"/>
    <mergeCell ref="F45:H45"/>
  </mergeCells>
  <pageMargins left="0.69930555555555551" right="0.69930555555555551" top="0.75" bottom="0.75" header="0.51180555555555551" footer="0.51180555555555551"/>
  <pageSetup firstPageNumber="0" orientation="portrait" horizontalDpi="300" verticalDpi="300" r:id="rId1"/>
  <headerFooter alignWithMargins="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EEEB47-F90E-49E9-9D4C-9FB187B75488}">
  <dimension ref="B1:R110"/>
  <sheetViews>
    <sheetView showGridLines="0" topLeftCell="A77" zoomScaleNormal="100" workbookViewId="0">
      <selection activeCell="Q19" sqref="Q19"/>
    </sheetView>
  </sheetViews>
  <sheetFormatPr baseColWidth="10" defaultColWidth="11.453125" defaultRowHeight="14.5" x14ac:dyDescent="0.35"/>
  <cols>
    <col min="1" max="1" width="3.7265625" style="37" customWidth="1"/>
    <col min="2" max="2" width="11.453125" style="37"/>
    <col min="3" max="3" width="11.453125" style="37" customWidth="1"/>
    <col min="4" max="16384" width="11.453125" style="37"/>
  </cols>
  <sheetData>
    <row r="1" spans="2:18" s="1" customFormat="1" x14ac:dyDescent="0.35"/>
    <row r="2" spans="2:18" s="1" customFormat="1" ht="15" customHeight="1" x14ac:dyDescent="0.35">
      <c r="B2" s="344" t="s">
        <v>49</v>
      </c>
      <c r="C2" s="345"/>
      <c r="D2" s="345"/>
      <c r="E2" s="345"/>
      <c r="F2" s="345"/>
      <c r="G2" s="345"/>
      <c r="H2" s="345"/>
      <c r="I2" s="345"/>
      <c r="J2" s="345"/>
      <c r="K2" s="345"/>
      <c r="L2" s="345"/>
      <c r="M2" s="346"/>
    </row>
    <row r="3" spans="2:18" s="1" customFormat="1" x14ac:dyDescent="0.35">
      <c r="B3" s="347" t="s">
        <v>50</v>
      </c>
      <c r="C3" s="348"/>
      <c r="D3" s="348"/>
      <c r="E3" s="348"/>
      <c r="F3" s="348"/>
      <c r="G3" s="348"/>
      <c r="H3" s="348"/>
      <c r="I3" s="348"/>
      <c r="J3" s="348"/>
      <c r="K3" s="348"/>
      <c r="L3" s="348"/>
      <c r="M3" s="349"/>
    </row>
    <row r="4" spans="2:18" s="1" customFormat="1" ht="25.9" customHeight="1" x14ac:dyDescent="0.35">
      <c r="B4" s="350" t="s">
        <v>184</v>
      </c>
      <c r="C4" s="351"/>
      <c r="D4" s="351"/>
      <c r="E4" s="351"/>
      <c r="F4" s="351"/>
      <c r="G4" s="351"/>
      <c r="H4" s="351"/>
      <c r="I4" s="351"/>
      <c r="J4" s="351"/>
      <c r="K4" s="351"/>
      <c r="L4" s="351"/>
      <c r="M4" s="352"/>
    </row>
    <row r="5" spans="2:18" s="1" customFormat="1" x14ac:dyDescent="0.35">
      <c r="B5" s="323" t="s">
        <v>51</v>
      </c>
      <c r="C5" s="324"/>
      <c r="D5" s="324"/>
      <c r="E5" s="324"/>
      <c r="F5" s="324"/>
      <c r="G5" s="324"/>
      <c r="H5" s="324"/>
      <c r="I5" s="324"/>
      <c r="J5" s="324"/>
      <c r="K5" s="324"/>
      <c r="L5" s="324"/>
      <c r="M5" s="325"/>
    </row>
    <row r="6" spans="2:18" s="1" customFormat="1" ht="30.65" customHeight="1" x14ac:dyDescent="0.35">
      <c r="B6" s="326" t="s">
        <v>192</v>
      </c>
      <c r="C6" s="327"/>
      <c r="D6" s="327"/>
      <c r="E6" s="327"/>
      <c r="F6" s="327"/>
      <c r="G6" s="327"/>
      <c r="H6" s="327"/>
      <c r="I6" s="327"/>
      <c r="J6" s="327"/>
      <c r="K6" s="327"/>
      <c r="L6" s="327"/>
      <c r="M6" s="328"/>
    </row>
    <row r="7" spans="2:18" s="1" customFormat="1" x14ac:dyDescent="0.35">
      <c r="B7" s="323" t="s">
        <v>52</v>
      </c>
      <c r="C7" s="324"/>
      <c r="D7" s="324"/>
      <c r="E7" s="324"/>
      <c r="F7" s="324"/>
      <c r="G7" s="324"/>
      <c r="H7" s="324"/>
      <c r="I7" s="324"/>
      <c r="J7" s="324"/>
      <c r="K7" s="324"/>
      <c r="L7" s="324"/>
      <c r="M7" s="325"/>
    </row>
    <row r="8" spans="2:18" s="1" customFormat="1" x14ac:dyDescent="0.35">
      <c r="B8" s="335"/>
      <c r="C8" s="336"/>
      <c r="D8" s="336"/>
      <c r="E8" s="336"/>
      <c r="F8" s="336"/>
      <c r="G8" s="336"/>
      <c r="H8" s="336"/>
      <c r="I8" s="336"/>
      <c r="J8" s="336"/>
      <c r="K8" s="336"/>
      <c r="L8" s="336"/>
      <c r="M8" s="337"/>
    </row>
    <row r="9" spans="2:18" s="1" customFormat="1" x14ac:dyDescent="0.35">
      <c r="B9" s="338"/>
      <c r="C9" s="339"/>
      <c r="D9" s="339"/>
      <c r="E9" s="339"/>
      <c r="F9" s="339"/>
      <c r="G9" s="339"/>
      <c r="H9" s="339"/>
      <c r="I9" s="339"/>
      <c r="J9" s="339"/>
      <c r="K9" s="339"/>
      <c r="L9" s="339"/>
      <c r="M9" s="340"/>
    </row>
    <row r="10" spans="2:18" s="1" customFormat="1" x14ac:dyDescent="0.35">
      <c r="B10" s="338"/>
      <c r="C10" s="339"/>
      <c r="D10" s="339"/>
      <c r="E10" s="339"/>
      <c r="F10" s="339"/>
      <c r="G10" s="339"/>
      <c r="H10" s="339"/>
      <c r="I10" s="339"/>
      <c r="J10" s="339"/>
      <c r="K10" s="339"/>
      <c r="L10" s="339"/>
      <c r="M10" s="340"/>
    </row>
    <row r="11" spans="2:18" s="1" customFormat="1" x14ac:dyDescent="0.35">
      <c r="B11" s="338"/>
      <c r="C11" s="339"/>
      <c r="D11" s="339"/>
      <c r="E11" s="339"/>
      <c r="F11" s="339"/>
      <c r="G11" s="339"/>
      <c r="H11" s="339"/>
      <c r="I11" s="339"/>
      <c r="J11" s="339"/>
      <c r="K11" s="339"/>
      <c r="L11" s="339"/>
      <c r="M11" s="340"/>
    </row>
    <row r="12" spans="2:18" s="1" customFormat="1" x14ac:dyDescent="0.35">
      <c r="B12" s="338"/>
      <c r="C12" s="339"/>
      <c r="D12" s="339"/>
      <c r="E12" s="339"/>
      <c r="F12" s="339"/>
      <c r="G12" s="339"/>
      <c r="H12" s="339"/>
      <c r="I12" s="339"/>
      <c r="J12" s="339"/>
      <c r="K12" s="339"/>
      <c r="L12" s="339"/>
      <c r="M12" s="340"/>
      <c r="O12"/>
    </row>
    <row r="13" spans="2:18" s="1" customFormat="1" x14ac:dyDescent="0.35">
      <c r="B13" s="338"/>
      <c r="C13" s="339"/>
      <c r="D13" s="339"/>
      <c r="E13" s="339"/>
      <c r="F13" s="339"/>
      <c r="G13" s="339"/>
      <c r="H13" s="339"/>
      <c r="I13" s="339"/>
      <c r="J13" s="339"/>
      <c r="K13" s="339"/>
      <c r="L13" s="339"/>
      <c r="M13" s="340"/>
    </row>
    <row r="14" spans="2:18" s="1" customFormat="1" x14ac:dyDescent="0.35">
      <c r="B14" s="338"/>
      <c r="C14" s="339"/>
      <c r="D14" s="339"/>
      <c r="E14" s="339"/>
      <c r="F14" s="339"/>
      <c r="G14" s="339"/>
      <c r="H14" s="339"/>
      <c r="I14" s="339"/>
      <c r="J14" s="339"/>
      <c r="K14" s="339"/>
      <c r="L14" s="339"/>
      <c r="M14" s="340"/>
    </row>
    <row r="15" spans="2:18" s="1" customFormat="1" x14ac:dyDescent="0.35">
      <c r="B15" s="338"/>
      <c r="C15" s="339"/>
      <c r="D15" s="339"/>
      <c r="E15" s="339"/>
      <c r="F15" s="339"/>
      <c r="G15" s="339"/>
      <c r="H15" s="339"/>
      <c r="I15" s="339"/>
      <c r="J15" s="339"/>
      <c r="K15" s="339"/>
      <c r="L15" s="339"/>
      <c r="M15" s="340"/>
    </row>
    <row r="16" spans="2:18" s="1" customFormat="1" x14ac:dyDescent="0.35">
      <c r="B16" s="338"/>
      <c r="C16" s="339"/>
      <c r="D16" s="339"/>
      <c r="E16" s="339"/>
      <c r="F16" s="339"/>
      <c r="G16" s="339"/>
      <c r="H16" s="339"/>
      <c r="I16" s="339"/>
      <c r="J16" s="339"/>
      <c r="K16" s="339"/>
      <c r="L16" s="339"/>
      <c r="M16" s="340"/>
      <c r="Q16"/>
      <c r="R16"/>
    </row>
    <row r="17" spans="2:15" s="1" customFormat="1" x14ac:dyDescent="0.35">
      <c r="B17" s="338"/>
      <c r="C17" s="339"/>
      <c r="D17" s="339"/>
      <c r="E17" s="339"/>
      <c r="F17" s="339"/>
      <c r="G17" s="339"/>
      <c r="H17" s="339"/>
      <c r="I17" s="339"/>
      <c r="J17" s="339"/>
      <c r="K17" s="339"/>
      <c r="L17" s="339"/>
      <c r="M17" s="340"/>
    </row>
    <row r="18" spans="2:15" s="1" customFormat="1" x14ac:dyDescent="0.35">
      <c r="B18" s="338"/>
      <c r="C18" s="339"/>
      <c r="D18" s="339"/>
      <c r="E18" s="339"/>
      <c r="F18" s="339"/>
      <c r="G18" s="339"/>
      <c r="H18" s="339"/>
      <c r="I18" s="339"/>
      <c r="J18" s="339"/>
      <c r="K18" s="339"/>
      <c r="L18" s="339"/>
      <c r="M18" s="340"/>
    </row>
    <row r="19" spans="2:15" s="1" customFormat="1" x14ac:dyDescent="0.35">
      <c r="B19" s="338"/>
      <c r="C19" s="339"/>
      <c r="D19" s="339"/>
      <c r="E19" s="339"/>
      <c r="F19" s="339"/>
      <c r="G19" s="339"/>
      <c r="H19" s="339"/>
      <c r="I19" s="339"/>
      <c r="J19" s="339"/>
      <c r="K19" s="339"/>
      <c r="L19" s="339"/>
      <c r="M19" s="340"/>
    </row>
    <row r="20" spans="2:15" s="1" customFormat="1" x14ac:dyDescent="0.35">
      <c r="B20" s="338"/>
      <c r="C20" s="339"/>
      <c r="D20" s="339"/>
      <c r="E20" s="339"/>
      <c r="F20" s="339"/>
      <c r="G20" s="339"/>
      <c r="H20" s="339"/>
      <c r="I20" s="339"/>
      <c r="J20" s="339"/>
      <c r="K20" s="339"/>
      <c r="L20" s="339"/>
      <c r="M20" s="340"/>
      <c r="O20"/>
    </row>
    <row r="21" spans="2:15" s="1" customFormat="1" x14ac:dyDescent="0.35">
      <c r="B21" s="338"/>
      <c r="C21" s="339"/>
      <c r="D21" s="339"/>
      <c r="E21" s="339"/>
      <c r="F21" s="339"/>
      <c r="G21" s="339"/>
      <c r="H21" s="339"/>
      <c r="I21" s="339"/>
      <c r="J21" s="339"/>
      <c r="K21" s="339"/>
      <c r="L21" s="339"/>
      <c r="M21" s="340"/>
      <c r="O21"/>
    </row>
    <row r="22" spans="2:15" s="1" customFormat="1" x14ac:dyDescent="0.35">
      <c r="B22" s="338"/>
      <c r="C22" s="339"/>
      <c r="D22" s="339"/>
      <c r="E22" s="339"/>
      <c r="F22" s="339"/>
      <c r="G22" s="339"/>
      <c r="H22" s="339"/>
      <c r="I22" s="339"/>
      <c r="J22" s="339"/>
      <c r="K22" s="339"/>
      <c r="L22" s="339"/>
      <c r="M22" s="340"/>
      <c r="O22"/>
    </row>
    <row r="23" spans="2:15" s="1" customFormat="1" x14ac:dyDescent="0.35">
      <c r="B23" s="338"/>
      <c r="C23" s="339"/>
      <c r="D23" s="339"/>
      <c r="E23" s="339"/>
      <c r="F23" s="339"/>
      <c r="G23" s="339"/>
      <c r="H23" s="339"/>
      <c r="I23" s="339"/>
      <c r="J23" s="339"/>
      <c r="K23" s="339"/>
      <c r="L23" s="339"/>
      <c r="M23" s="340"/>
    </row>
    <row r="24" spans="2:15" s="1" customFormat="1" x14ac:dyDescent="0.35">
      <c r="B24" s="338"/>
      <c r="C24" s="339"/>
      <c r="D24" s="339"/>
      <c r="E24" s="339"/>
      <c r="F24" s="339"/>
      <c r="G24" s="339"/>
      <c r="H24" s="339"/>
      <c r="I24" s="339"/>
      <c r="J24" s="339"/>
      <c r="K24" s="339"/>
      <c r="L24" s="339"/>
      <c r="M24" s="340"/>
      <c r="O24"/>
    </row>
    <row r="25" spans="2:15" s="1" customFormat="1" x14ac:dyDescent="0.35">
      <c r="B25" s="338"/>
      <c r="C25" s="339"/>
      <c r="D25" s="339"/>
      <c r="E25" s="339"/>
      <c r="F25" s="339"/>
      <c r="G25" s="339"/>
      <c r="H25" s="339"/>
      <c r="I25" s="339"/>
      <c r="J25" s="339"/>
      <c r="K25" s="339"/>
      <c r="L25" s="339"/>
      <c r="M25" s="340"/>
    </row>
    <row r="26" spans="2:15" s="1" customFormat="1" x14ac:dyDescent="0.35">
      <c r="B26" s="341"/>
      <c r="C26" s="342"/>
      <c r="D26" s="342"/>
      <c r="E26" s="342"/>
      <c r="F26" s="342"/>
      <c r="G26" s="342"/>
      <c r="H26" s="342"/>
      <c r="I26" s="342"/>
      <c r="J26" s="342"/>
      <c r="K26" s="342"/>
      <c r="L26" s="342"/>
      <c r="M26" s="343"/>
      <c r="O26"/>
    </row>
    <row r="27" spans="2:15" s="1" customFormat="1" x14ac:dyDescent="0.35">
      <c r="B27" s="323" t="s">
        <v>53</v>
      </c>
      <c r="C27" s="324"/>
      <c r="D27" s="324"/>
      <c r="E27" s="324"/>
      <c r="F27" s="324"/>
      <c r="G27" s="324"/>
      <c r="H27" s="324"/>
      <c r="I27" s="324"/>
      <c r="J27" s="324"/>
      <c r="K27" s="324"/>
      <c r="L27" s="324"/>
      <c r="M27" s="325"/>
    </row>
    <row r="28" spans="2:15" s="1" customFormat="1" x14ac:dyDescent="0.35">
      <c r="B28" s="362"/>
      <c r="C28" s="363"/>
      <c r="D28" s="363"/>
      <c r="E28" s="363"/>
      <c r="F28" s="363"/>
      <c r="G28" s="363"/>
      <c r="H28" s="363"/>
      <c r="I28" s="363"/>
      <c r="J28" s="363"/>
      <c r="K28" s="363"/>
      <c r="L28" s="363"/>
      <c r="M28" s="364"/>
    </row>
    <row r="29" spans="2:15" s="1" customFormat="1" x14ac:dyDescent="0.35">
      <c r="B29" s="365"/>
      <c r="C29" s="366"/>
      <c r="D29" s="366"/>
      <c r="E29" s="366"/>
      <c r="F29" s="366"/>
      <c r="G29" s="366"/>
      <c r="H29" s="366"/>
      <c r="I29" s="366"/>
      <c r="J29" s="366"/>
      <c r="K29" s="366"/>
      <c r="L29" s="366"/>
      <c r="M29" s="367"/>
    </row>
    <row r="30" spans="2:15" s="1" customFormat="1" x14ac:dyDescent="0.35">
      <c r="B30" s="365"/>
      <c r="C30" s="366"/>
      <c r="D30" s="366"/>
      <c r="E30" s="366"/>
      <c r="F30" s="366"/>
      <c r="G30" s="366"/>
      <c r="H30" s="366"/>
      <c r="I30" s="366"/>
      <c r="J30" s="366"/>
      <c r="K30" s="366"/>
      <c r="L30" s="366"/>
      <c r="M30" s="367"/>
    </row>
    <row r="31" spans="2:15" s="1" customFormat="1" x14ac:dyDescent="0.35">
      <c r="B31" s="365"/>
      <c r="C31" s="366"/>
      <c r="D31" s="366"/>
      <c r="E31" s="366"/>
      <c r="F31" s="366"/>
      <c r="G31" s="366"/>
      <c r="H31" s="366"/>
      <c r="I31" s="366"/>
      <c r="J31" s="366"/>
      <c r="K31" s="366"/>
      <c r="L31" s="366"/>
      <c r="M31" s="367"/>
    </row>
    <row r="32" spans="2:15" s="1" customFormat="1" x14ac:dyDescent="0.35">
      <c r="B32" s="365"/>
      <c r="C32" s="366"/>
      <c r="D32" s="366"/>
      <c r="E32" s="366"/>
      <c r="F32" s="366"/>
      <c r="G32" s="366"/>
      <c r="H32" s="366"/>
      <c r="I32" s="366"/>
      <c r="J32" s="366"/>
      <c r="K32" s="366"/>
      <c r="L32" s="366"/>
      <c r="M32" s="367"/>
    </row>
    <row r="33" spans="2:17" s="1" customFormat="1" x14ac:dyDescent="0.35">
      <c r="B33" s="365"/>
      <c r="C33" s="366"/>
      <c r="D33" s="366"/>
      <c r="E33" s="366"/>
      <c r="F33" s="366"/>
      <c r="G33" s="366"/>
      <c r="H33" s="366"/>
      <c r="I33" s="366"/>
      <c r="J33" s="366"/>
      <c r="K33" s="366"/>
      <c r="L33" s="366"/>
      <c r="M33" s="367"/>
    </row>
    <row r="34" spans="2:17" s="1" customFormat="1" x14ac:dyDescent="0.35">
      <c r="B34" s="365"/>
      <c r="C34" s="366"/>
      <c r="D34" s="366"/>
      <c r="E34" s="366"/>
      <c r="F34" s="366"/>
      <c r="G34" s="366"/>
      <c r="H34" s="366"/>
      <c r="I34" s="366"/>
      <c r="J34" s="366"/>
      <c r="K34" s="366"/>
      <c r="L34" s="366"/>
      <c r="M34" s="367"/>
      <c r="P34"/>
    </row>
    <row r="35" spans="2:17" s="1" customFormat="1" x14ac:dyDescent="0.35">
      <c r="B35" s="365"/>
      <c r="C35" s="366"/>
      <c r="D35" s="366"/>
      <c r="E35" s="366"/>
      <c r="F35" s="366"/>
      <c r="G35" s="366"/>
      <c r="H35" s="366"/>
      <c r="I35" s="366"/>
      <c r="J35" s="366"/>
      <c r="K35" s="366"/>
      <c r="L35" s="366"/>
      <c r="M35" s="367"/>
      <c r="Q35"/>
    </row>
    <row r="36" spans="2:17" s="1" customFormat="1" x14ac:dyDescent="0.35">
      <c r="B36" s="365"/>
      <c r="C36" s="366"/>
      <c r="D36" s="366"/>
      <c r="E36" s="366"/>
      <c r="F36" s="366"/>
      <c r="G36" s="366"/>
      <c r="H36" s="366"/>
      <c r="I36" s="366"/>
      <c r="J36" s="366"/>
      <c r="K36" s="366"/>
      <c r="L36" s="366"/>
      <c r="M36" s="367"/>
    </row>
    <row r="37" spans="2:17" s="1" customFormat="1" x14ac:dyDescent="0.35">
      <c r="B37" s="365"/>
      <c r="C37" s="366"/>
      <c r="D37" s="366"/>
      <c r="E37" s="366"/>
      <c r="F37" s="366"/>
      <c r="G37" s="366"/>
      <c r="H37" s="366"/>
      <c r="I37" s="366"/>
      <c r="J37" s="366"/>
      <c r="K37" s="366"/>
      <c r="L37" s="366"/>
      <c r="M37" s="367"/>
    </row>
    <row r="38" spans="2:17" s="1" customFormat="1" x14ac:dyDescent="0.35">
      <c r="B38" s="365"/>
      <c r="C38" s="366"/>
      <c r="D38" s="366"/>
      <c r="E38" s="366"/>
      <c r="F38" s="366"/>
      <c r="G38" s="366"/>
      <c r="H38" s="366"/>
      <c r="I38" s="366"/>
      <c r="J38" s="366"/>
      <c r="K38" s="366"/>
      <c r="L38" s="366"/>
      <c r="M38" s="367"/>
    </row>
    <row r="39" spans="2:17" s="1" customFormat="1" x14ac:dyDescent="0.35">
      <c r="B39" s="365"/>
      <c r="C39" s="366"/>
      <c r="D39" s="366"/>
      <c r="E39" s="366"/>
      <c r="F39" s="366"/>
      <c r="G39" s="366"/>
      <c r="H39" s="366"/>
      <c r="I39" s="366"/>
      <c r="J39" s="366"/>
      <c r="K39" s="366"/>
      <c r="L39" s="366"/>
      <c r="M39" s="367"/>
    </row>
    <row r="40" spans="2:17" s="1" customFormat="1" x14ac:dyDescent="0.35">
      <c r="B40" s="365"/>
      <c r="C40" s="366"/>
      <c r="D40" s="366"/>
      <c r="E40" s="366"/>
      <c r="F40" s="366"/>
      <c r="G40" s="366"/>
      <c r="H40" s="366"/>
      <c r="I40" s="366"/>
      <c r="J40" s="366"/>
      <c r="K40" s="366"/>
      <c r="L40" s="366"/>
      <c r="M40" s="367"/>
    </row>
    <row r="41" spans="2:17" s="1" customFormat="1" x14ac:dyDescent="0.35">
      <c r="B41" s="365"/>
      <c r="C41" s="366"/>
      <c r="D41" s="366"/>
      <c r="E41" s="366"/>
      <c r="F41" s="366"/>
      <c r="G41" s="366"/>
      <c r="H41" s="366"/>
      <c r="I41" s="366"/>
      <c r="J41" s="366"/>
      <c r="K41" s="366"/>
      <c r="L41" s="366"/>
      <c r="M41" s="367"/>
    </row>
    <row r="42" spans="2:17" s="1" customFormat="1" x14ac:dyDescent="0.35">
      <c r="B42" s="365"/>
      <c r="C42" s="366"/>
      <c r="D42" s="366"/>
      <c r="E42" s="366"/>
      <c r="F42" s="366"/>
      <c r="G42" s="366"/>
      <c r="H42" s="366"/>
      <c r="I42" s="366"/>
      <c r="J42" s="366"/>
      <c r="K42" s="366"/>
      <c r="L42" s="366"/>
      <c r="M42" s="367"/>
    </row>
    <row r="43" spans="2:17" s="1" customFormat="1" x14ac:dyDescent="0.35">
      <c r="B43" s="365"/>
      <c r="C43" s="366"/>
      <c r="D43" s="366"/>
      <c r="E43" s="366"/>
      <c r="F43" s="366"/>
      <c r="G43" s="366"/>
      <c r="H43" s="366"/>
      <c r="I43" s="366"/>
      <c r="J43" s="366"/>
      <c r="K43" s="366"/>
      <c r="L43" s="366"/>
      <c r="M43" s="367"/>
    </row>
    <row r="44" spans="2:17" s="1" customFormat="1" x14ac:dyDescent="0.35">
      <c r="B44" s="365"/>
      <c r="C44" s="366"/>
      <c r="D44" s="366"/>
      <c r="E44" s="366"/>
      <c r="F44" s="366"/>
      <c r="G44" s="366"/>
      <c r="H44" s="366"/>
      <c r="I44" s="366"/>
      <c r="J44" s="366"/>
      <c r="K44" s="366"/>
      <c r="L44" s="366"/>
      <c r="M44" s="367"/>
      <c r="P44"/>
    </row>
    <row r="45" spans="2:17" s="1" customFormat="1" x14ac:dyDescent="0.35">
      <c r="B45" s="365"/>
      <c r="C45" s="366"/>
      <c r="D45" s="366"/>
      <c r="E45" s="366"/>
      <c r="F45" s="366"/>
      <c r="G45" s="366"/>
      <c r="H45" s="366"/>
      <c r="I45" s="366"/>
      <c r="J45" s="366"/>
      <c r="K45" s="366"/>
      <c r="L45" s="366"/>
      <c r="M45" s="367"/>
    </row>
    <row r="46" spans="2:17" s="1" customFormat="1" x14ac:dyDescent="0.35">
      <c r="B46" s="368"/>
      <c r="C46" s="369"/>
      <c r="D46" s="369"/>
      <c r="E46" s="369"/>
      <c r="F46" s="369"/>
      <c r="G46" s="369"/>
      <c r="H46" s="369"/>
      <c r="I46" s="369"/>
      <c r="J46" s="369"/>
      <c r="K46" s="369"/>
      <c r="L46" s="369"/>
      <c r="M46" s="370"/>
    </row>
    <row r="47" spans="2:17" s="1" customFormat="1" x14ac:dyDescent="0.35">
      <c r="B47" s="362"/>
      <c r="C47" s="363"/>
      <c r="D47" s="363"/>
      <c r="E47" s="363"/>
      <c r="F47" s="363"/>
      <c r="G47" s="363"/>
      <c r="H47" s="363"/>
      <c r="I47" s="363"/>
      <c r="J47" s="363"/>
      <c r="K47" s="363"/>
      <c r="L47" s="363"/>
      <c r="M47" s="364"/>
    </row>
    <row r="48" spans="2:17" s="1" customFormat="1" x14ac:dyDescent="0.35">
      <c r="B48" s="365"/>
      <c r="C48" s="366"/>
      <c r="D48" s="366"/>
      <c r="E48" s="366"/>
      <c r="F48" s="366"/>
      <c r="G48" s="366"/>
      <c r="H48" s="366"/>
      <c r="I48" s="366"/>
      <c r="J48" s="366"/>
      <c r="K48" s="366"/>
      <c r="L48" s="366"/>
      <c r="M48" s="367"/>
    </row>
    <row r="49" spans="2:17" s="1" customFormat="1" x14ac:dyDescent="0.35">
      <c r="B49" s="365"/>
      <c r="C49" s="366"/>
      <c r="D49" s="366"/>
      <c r="E49" s="366"/>
      <c r="F49" s="366"/>
      <c r="G49" s="366"/>
      <c r="H49" s="366"/>
      <c r="I49" s="366"/>
      <c r="J49" s="366"/>
      <c r="K49" s="366"/>
      <c r="L49" s="366"/>
      <c r="M49" s="367"/>
    </row>
    <row r="50" spans="2:17" s="1" customFormat="1" x14ac:dyDescent="0.35">
      <c r="B50" s="365"/>
      <c r="C50" s="366"/>
      <c r="D50" s="366"/>
      <c r="E50" s="366"/>
      <c r="F50" s="366"/>
      <c r="G50" s="366"/>
      <c r="H50" s="366"/>
      <c r="I50" s="366"/>
      <c r="J50" s="366"/>
      <c r="K50" s="366"/>
      <c r="L50" s="366"/>
      <c r="M50" s="367"/>
    </row>
    <row r="51" spans="2:17" s="1" customFormat="1" x14ac:dyDescent="0.35">
      <c r="B51" s="365"/>
      <c r="C51" s="366"/>
      <c r="D51" s="366"/>
      <c r="E51" s="366"/>
      <c r="F51" s="366"/>
      <c r="G51" s="366"/>
      <c r="H51" s="366"/>
      <c r="I51" s="366"/>
      <c r="J51" s="366"/>
      <c r="K51" s="366"/>
      <c r="L51" s="366"/>
      <c r="M51" s="367"/>
    </row>
    <row r="52" spans="2:17" s="1" customFormat="1" x14ac:dyDescent="0.35">
      <c r="B52" s="365"/>
      <c r="C52" s="366"/>
      <c r="D52" s="366"/>
      <c r="E52" s="366"/>
      <c r="F52" s="366"/>
      <c r="G52" s="366"/>
      <c r="H52" s="366"/>
      <c r="I52" s="366"/>
      <c r="J52" s="366"/>
      <c r="K52" s="366"/>
      <c r="L52" s="366"/>
      <c r="M52" s="367"/>
    </row>
    <row r="53" spans="2:17" s="1" customFormat="1" x14ac:dyDescent="0.35">
      <c r="B53" s="365"/>
      <c r="C53" s="366"/>
      <c r="D53" s="366"/>
      <c r="E53" s="366"/>
      <c r="F53" s="366"/>
      <c r="G53" s="366"/>
      <c r="H53" s="366"/>
      <c r="I53" s="366"/>
      <c r="J53" s="366"/>
      <c r="K53" s="366"/>
      <c r="L53" s="366"/>
      <c r="M53" s="367"/>
      <c r="P53"/>
    </row>
    <row r="54" spans="2:17" s="1" customFormat="1" x14ac:dyDescent="0.35">
      <c r="B54" s="365"/>
      <c r="C54" s="366"/>
      <c r="D54" s="366"/>
      <c r="E54" s="366"/>
      <c r="F54" s="366"/>
      <c r="G54" s="366"/>
      <c r="H54" s="366"/>
      <c r="I54" s="366"/>
      <c r="J54" s="366"/>
      <c r="K54" s="366"/>
      <c r="L54" s="366"/>
      <c r="M54" s="367"/>
      <c r="Q54"/>
    </row>
    <row r="55" spans="2:17" s="1" customFormat="1" x14ac:dyDescent="0.35">
      <c r="B55" s="365"/>
      <c r="C55" s="366"/>
      <c r="D55" s="366"/>
      <c r="E55" s="366"/>
      <c r="F55" s="366"/>
      <c r="G55" s="366"/>
      <c r="H55" s="366"/>
      <c r="I55" s="366"/>
      <c r="J55" s="366"/>
      <c r="K55" s="366"/>
      <c r="L55" s="366"/>
      <c r="M55" s="367"/>
    </row>
    <row r="56" spans="2:17" s="1" customFormat="1" x14ac:dyDescent="0.35">
      <c r="B56" s="365"/>
      <c r="C56" s="366"/>
      <c r="D56" s="366"/>
      <c r="E56" s="366"/>
      <c r="F56" s="366"/>
      <c r="G56" s="366"/>
      <c r="H56" s="366"/>
      <c r="I56" s="366"/>
      <c r="J56" s="366"/>
      <c r="K56" s="366"/>
      <c r="L56" s="366"/>
      <c r="M56" s="367"/>
    </row>
    <row r="57" spans="2:17" s="1" customFormat="1" x14ac:dyDescent="0.35">
      <c r="B57" s="365"/>
      <c r="C57" s="366"/>
      <c r="D57" s="366"/>
      <c r="E57" s="366"/>
      <c r="F57" s="366"/>
      <c r="G57" s="366"/>
      <c r="H57" s="366"/>
      <c r="I57" s="366"/>
      <c r="J57" s="366"/>
      <c r="K57" s="366"/>
      <c r="L57" s="366"/>
      <c r="M57" s="367"/>
    </row>
    <row r="58" spans="2:17" s="1" customFormat="1" x14ac:dyDescent="0.35">
      <c r="B58" s="365"/>
      <c r="C58" s="366"/>
      <c r="D58" s="366"/>
      <c r="E58" s="366"/>
      <c r="F58" s="366"/>
      <c r="G58" s="366"/>
      <c r="H58" s="366"/>
      <c r="I58" s="366"/>
      <c r="J58" s="366"/>
      <c r="K58" s="366"/>
      <c r="L58" s="366"/>
      <c r="M58" s="367"/>
    </row>
    <row r="59" spans="2:17" s="1" customFormat="1" x14ac:dyDescent="0.35">
      <c r="B59" s="365"/>
      <c r="C59" s="366"/>
      <c r="D59" s="366"/>
      <c r="E59" s="366"/>
      <c r="F59" s="366"/>
      <c r="G59" s="366"/>
      <c r="H59" s="366"/>
      <c r="I59" s="366"/>
      <c r="J59" s="366"/>
      <c r="K59" s="366"/>
      <c r="L59" s="366"/>
      <c r="M59" s="367"/>
    </row>
    <row r="60" spans="2:17" s="1" customFormat="1" x14ac:dyDescent="0.35">
      <c r="B60" s="365"/>
      <c r="C60" s="366"/>
      <c r="D60" s="366"/>
      <c r="E60" s="366"/>
      <c r="F60" s="366"/>
      <c r="G60" s="366"/>
      <c r="H60" s="366"/>
      <c r="I60" s="366"/>
      <c r="J60" s="366"/>
      <c r="K60" s="366"/>
      <c r="L60" s="366"/>
      <c r="M60" s="367"/>
    </row>
    <row r="61" spans="2:17" s="1" customFormat="1" x14ac:dyDescent="0.35">
      <c r="B61" s="365"/>
      <c r="C61" s="366"/>
      <c r="D61" s="366"/>
      <c r="E61" s="366"/>
      <c r="F61" s="366"/>
      <c r="G61" s="366"/>
      <c r="H61" s="366"/>
      <c r="I61" s="366"/>
      <c r="J61" s="366"/>
      <c r="K61" s="366"/>
      <c r="L61" s="366"/>
      <c r="M61" s="367"/>
    </row>
    <row r="62" spans="2:17" s="1" customFormat="1" x14ac:dyDescent="0.35">
      <c r="B62" s="365"/>
      <c r="C62" s="366"/>
      <c r="D62" s="366"/>
      <c r="E62" s="366"/>
      <c r="F62" s="366"/>
      <c r="G62" s="366"/>
      <c r="H62" s="366"/>
      <c r="I62" s="366"/>
      <c r="J62" s="366"/>
      <c r="K62" s="366"/>
      <c r="L62" s="366"/>
      <c r="M62" s="367"/>
    </row>
    <row r="63" spans="2:17" s="1" customFormat="1" x14ac:dyDescent="0.35">
      <c r="B63" s="365"/>
      <c r="C63" s="366"/>
      <c r="D63" s="366"/>
      <c r="E63" s="366"/>
      <c r="F63" s="366"/>
      <c r="G63" s="366"/>
      <c r="H63" s="366"/>
      <c r="I63" s="366"/>
      <c r="J63" s="366"/>
      <c r="K63" s="366"/>
      <c r="L63" s="366"/>
      <c r="M63" s="367"/>
      <c r="P63"/>
    </row>
    <row r="64" spans="2:17" s="1" customFormat="1" x14ac:dyDescent="0.35">
      <c r="B64" s="365"/>
      <c r="C64" s="366"/>
      <c r="D64" s="366"/>
      <c r="E64" s="366"/>
      <c r="F64" s="366"/>
      <c r="G64" s="366"/>
      <c r="H64" s="366"/>
      <c r="I64" s="366"/>
      <c r="J64" s="366"/>
      <c r="K64" s="366"/>
      <c r="L64" s="366"/>
      <c r="M64" s="367"/>
    </row>
    <row r="65" spans="2:17" s="1" customFormat="1" x14ac:dyDescent="0.35">
      <c r="B65" s="368"/>
      <c r="C65" s="369"/>
      <c r="D65" s="369"/>
      <c r="E65" s="369"/>
      <c r="F65" s="369"/>
      <c r="G65" s="369"/>
      <c r="H65" s="369"/>
      <c r="I65" s="369"/>
      <c r="J65" s="369"/>
      <c r="K65" s="369"/>
      <c r="L65" s="369"/>
      <c r="M65" s="370"/>
    </row>
    <row r="66" spans="2:17" s="1" customFormat="1" x14ac:dyDescent="0.35">
      <c r="B66" s="323" t="s">
        <v>54</v>
      </c>
      <c r="C66" s="324"/>
      <c r="D66" s="324"/>
      <c r="E66" s="324"/>
      <c r="F66" s="324"/>
      <c r="G66" s="324"/>
      <c r="H66" s="324"/>
      <c r="I66" s="324"/>
      <c r="J66" s="324"/>
      <c r="K66" s="324"/>
      <c r="L66" s="324"/>
      <c r="M66" s="325"/>
    </row>
    <row r="67" spans="2:17" s="1" customFormat="1" ht="14.65" customHeight="1" x14ac:dyDescent="0.35">
      <c r="B67" s="371"/>
      <c r="C67" s="372"/>
      <c r="D67" s="372"/>
      <c r="E67" s="372"/>
      <c r="F67" s="372"/>
      <c r="G67" s="372"/>
      <c r="H67" s="372"/>
      <c r="I67" s="372"/>
      <c r="J67" s="372"/>
      <c r="K67" s="372"/>
      <c r="L67" s="372"/>
      <c r="M67" s="373"/>
    </row>
    <row r="68" spans="2:17" s="1" customFormat="1" ht="14.65" customHeight="1" x14ac:dyDescent="0.35">
      <c r="B68" s="374"/>
      <c r="C68" s="375"/>
      <c r="D68" s="375"/>
      <c r="E68" s="375"/>
      <c r="F68" s="375"/>
      <c r="G68" s="375"/>
      <c r="H68" s="375"/>
      <c r="I68" s="375"/>
      <c r="J68" s="375"/>
      <c r="K68" s="375"/>
      <c r="L68" s="375"/>
      <c r="M68" s="376"/>
    </row>
    <row r="69" spans="2:17" s="1" customFormat="1" ht="14.65" customHeight="1" x14ac:dyDescent="0.35">
      <c r="B69" s="374"/>
      <c r="C69" s="375"/>
      <c r="D69" s="375"/>
      <c r="E69" s="375"/>
      <c r="F69" s="375"/>
      <c r="G69" s="375"/>
      <c r="H69" s="375"/>
      <c r="I69" s="375"/>
      <c r="J69" s="375"/>
      <c r="K69" s="375"/>
      <c r="L69" s="375"/>
      <c r="M69" s="376"/>
      <c r="O69"/>
      <c r="Q69"/>
    </row>
    <row r="70" spans="2:17" s="1" customFormat="1" ht="14.65" customHeight="1" x14ac:dyDescent="0.35">
      <c r="B70" s="374"/>
      <c r="C70" s="375"/>
      <c r="D70" s="375"/>
      <c r="E70" s="375"/>
      <c r="F70" s="375"/>
      <c r="G70" s="375"/>
      <c r="H70" s="375"/>
      <c r="I70" s="375"/>
      <c r="J70" s="375"/>
      <c r="K70" s="375"/>
      <c r="L70" s="375"/>
      <c r="M70" s="376"/>
    </row>
    <row r="71" spans="2:17" s="1" customFormat="1" ht="14.65" customHeight="1" x14ac:dyDescent="0.35">
      <c r="B71" s="374"/>
      <c r="C71" s="375"/>
      <c r="D71" s="375"/>
      <c r="E71" s="375"/>
      <c r="F71" s="375"/>
      <c r="G71" s="375"/>
      <c r="H71" s="375"/>
      <c r="I71" s="375"/>
      <c r="J71" s="375"/>
      <c r="K71" s="375"/>
      <c r="L71" s="375"/>
      <c r="M71" s="376"/>
    </row>
    <row r="72" spans="2:17" s="1" customFormat="1" ht="14.65" customHeight="1" x14ac:dyDescent="0.35">
      <c r="B72" s="374"/>
      <c r="C72" s="375"/>
      <c r="D72" s="375"/>
      <c r="E72" s="375"/>
      <c r="F72" s="375"/>
      <c r="G72" s="375"/>
      <c r="H72" s="375"/>
      <c r="I72" s="375"/>
      <c r="J72" s="375"/>
      <c r="K72" s="375"/>
      <c r="L72" s="375"/>
      <c r="M72" s="376"/>
      <c r="O72"/>
      <c r="Q72"/>
    </row>
    <row r="73" spans="2:17" s="1" customFormat="1" ht="14.65" customHeight="1" x14ac:dyDescent="0.35">
      <c r="B73" s="374"/>
      <c r="C73" s="375"/>
      <c r="D73" s="375"/>
      <c r="E73" s="375"/>
      <c r="F73" s="375"/>
      <c r="G73" s="375"/>
      <c r="H73" s="375"/>
      <c r="I73" s="375"/>
      <c r="J73" s="375"/>
      <c r="K73" s="375"/>
      <c r="L73" s="375"/>
      <c r="M73" s="376"/>
      <c r="O73"/>
      <c r="P73"/>
    </row>
    <row r="74" spans="2:17" s="1" customFormat="1" ht="14.65" customHeight="1" x14ac:dyDescent="0.35">
      <c r="B74" s="374"/>
      <c r="C74" s="375"/>
      <c r="D74" s="375"/>
      <c r="E74" s="375"/>
      <c r="F74" s="375"/>
      <c r="G74" s="375"/>
      <c r="H74" s="375"/>
      <c r="I74" s="375"/>
      <c r="J74" s="375"/>
      <c r="K74" s="375"/>
      <c r="L74" s="375"/>
      <c r="M74" s="376"/>
      <c r="O74"/>
    </row>
    <row r="75" spans="2:17" s="1" customFormat="1" ht="14.65" customHeight="1" x14ac:dyDescent="0.35">
      <c r="B75" s="374"/>
      <c r="C75" s="375"/>
      <c r="D75" s="375"/>
      <c r="E75" s="375"/>
      <c r="F75" s="375"/>
      <c r="G75" s="375"/>
      <c r="H75" s="375"/>
      <c r="I75" s="375"/>
      <c r="J75" s="375"/>
      <c r="K75" s="375"/>
      <c r="L75" s="375"/>
      <c r="M75" s="376"/>
      <c r="O75"/>
    </row>
    <row r="76" spans="2:17" s="1" customFormat="1" ht="14.65" customHeight="1" x14ac:dyDescent="0.35">
      <c r="B76" s="374"/>
      <c r="C76" s="375"/>
      <c r="D76" s="375"/>
      <c r="E76" s="375"/>
      <c r="F76" s="375"/>
      <c r="G76" s="375"/>
      <c r="H76" s="375"/>
      <c r="I76" s="375"/>
      <c r="J76" s="375"/>
      <c r="K76" s="375"/>
      <c r="L76" s="375"/>
      <c r="M76" s="376"/>
      <c r="O76"/>
    </row>
    <row r="77" spans="2:17" s="1" customFormat="1" ht="14.65" customHeight="1" x14ac:dyDescent="0.35">
      <c r="B77" s="374"/>
      <c r="C77" s="375"/>
      <c r="D77" s="375"/>
      <c r="E77" s="375"/>
      <c r="F77" s="375"/>
      <c r="G77" s="375"/>
      <c r="H77" s="375"/>
      <c r="I77" s="375"/>
      <c r="J77" s="375"/>
      <c r="K77" s="375"/>
      <c r="L77" s="375"/>
      <c r="M77" s="376"/>
      <c r="O77"/>
    </row>
    <row r="78" spans="2:17" s="1" customFormat="1" ht="14.65" customHeight="1" x14ac:dyDescent="0.35">
      <c r="B78" s="374"/>
      <c r="C78" s="375"/>
      <c r="D78" s="375"/>
      <c r="E78" s="375"/>
      <c r="F78" s="375"/>
      <c r="G78" s="375"/>
      <c r="H78" s="375"/>
      <c r="I78" s="375"/>
      <c r="J78" s="375"/>
      <c r="K78" s="375"/>
      <c r="L78" s="375"/>
      <c r="M78" s="376"/>
      <c r="O78"/>
    </row>
    <row r="79" spans="2:17" s="1" customFormat="1" ht="14.65" customHeight="1" x14ac:dyDescent="0.35">
      <c r="B79" s="374"/>
      <c r="C79" s="375"/>
      <c r="D79" s="375"/>
      <c r="E79" s="375"/>
      <c r="F79" s="375"/>
      <c r="G79" s="375"/>
      <c r="H79" s="375"/>
      <c r="I79" s="375"/>
      <c r="J79" s="375"/>
      <c r="K79" s="375"/>
      <c r="L79" s="375"/>
      <c r="M79" s="376"/>
      <c r="O79"/>
    </row>
    <row r="80" spans="2:17" s="1" customFormat="1" ht="14.65" customHeight="1" x14ac:dyDescent="0.35">
      <c r="B80" s="374"/>
      <c r="C80" s="375"/>
      <c r="D80" s="375"/>
      <c r="E80" s="375"/>
      <c r="F80" s="375"/>
      <c r="G80" s="375"/>
      <c r="H80" s="375"/>
      <c r="I80" s="375"/>
      <c r="J80" s="375"/>
      <c r="K80" s="375"/>
      <c r="L80" s="375"/>
      <c r="M80" s="376"/>
      <c r="O80"/>
    </row>
    <row r="81" spans="2:17" s="1" customFormat="1" ht="14.65" customHeight="1" x14ac:dyDescent="0.35">
      <c r="B81" s="374"/>
      <c r="C81" s="375"/>
      <c r="D81" s="375"/>
      <c r="E81" s="375"/>
      <c r="F81" s="375"/>
      <c r="G81" s="375"/>
      <c r="H81" s="375"/>
      <c r="I81" s="375"/>
      <c r="J81" s="375"/>
      <c r="K81" s="375"/>
      <c r="L81" s="375"/>
      <c r="M81" s="376"/>
    </row>
    <row r="82" spans="2:17" s="1" customFormat="1" x14ac:dyDescent="0.35">
      <c r="B82" s="323" t="s">
        <v>55</v>
      </c>
      <c r="C82" s="324"/>
      <c r="D82" s="324"/>
      <c r="E82" s="324"/>
      <c r="F82" s="324"/>
      <c r="G82" s="324"/>
      <c r="H82" s="324"/>
      <c r="I82" s="324"/>
      <c r="J82" s="324"/>
      <c r="K82" s="324"/>
      <c r="L82" s="324"/>
      <c r="M82" s="325"/>
    </row>
    <row r="83" spans="2:17" s="1" customFormat="1" ht="42" customHeight="1" x14ac:dyDescent="0.35">
      <c r="B83" s="329" t="s">
        <v>246</v>
      </c>
      <c r="C83" s="330"/>
      <c r="D83" s="330"/>
      <c r="E83" s="330"/>
      <c r="F83" s="330"/>
      <c r="G83" s="330"/>
      <c r="H83" s="330"/>
      <c r="I83" s="330"/>
      <c r="J83" s="330"/>
      <c r="K83" s="330"/>
      <c r="L83" s="330"/>
      <c r="M83" s="331"/>
    </row>
    <row r="84" spans="2:17" s="1" customFormat="1" x14ac:dyDescent="0.35">
      <c r="B84" s="323" t="s">
        <v>56</v>
      </c>
      <c r="C84" s="324"/>
      <c r="D84" s="324"/>
      <c r="E84" s="324"/>
      <c r="F84" s="324"/>
      <c r="G84" s="324"/>
      <c r="H84" s="324"/>
      <c r="I84" s="324"/>
      <c r="J84" s="324"/>
      <c r="K84" s="324"/>
      <c r="L84" s="324"/>
      <c r="M84" s="325"/>
    </row>
    <row r="85" spans="2:17" s="1" customFormat="1" ht="19.899999999999999" customHeight="1" x14ac:dyDescent="0.35">
      <c r="B85" s="329" t="s">
        <v>185</v>
      </c>
      <c r="C85" s="330"/>
      <c r="D85" s="330"/>
      <c r="E85" s="330"/>
      <c r="F85" s="330"/>
      <c r="G85" s="330"/>
      <c r="H85" s="330"/>
      <c r="I85" s="330"/>
      <c r="J85" s="330"/>
      <c r="K85" s="330"/>
      <c r="L85" s="330"/>
      <c r="M85" s="331"/>
    </row>
    <row r="86" spans="2:17" s="1" customFormat="1" x14ac:dyDescent="0.35">
      <c r="B86" s="332" t="s">
        <v>57</v>
      </c>
      <c r="C86" s="333"/>
      <c r="D86" s="333"/>
      <c r="E86" s="333"/>
      <c r="F86" s="333"/>
      <c r="G86" s="333"/>
      <c r="H86" s="333"/>
      <c r="I86" s="333"/>
      <c r="J86" s="333"/>
      <c r="K86" s="333"/>
      <c r="L86" s="333"/>
      <c r="M86" s="334"/>
    </row>
    <row r="87" spans="2:17" s="1" customFormat="1" ht="57" customHeight="1" x14ac:dyDescent="0.35">
      <c r="B87" s="329" t="s">
        <v>300</v>
      </c>
      <c r="C87" s="330"/>
      <c r="D87" s="330"/>
      <c r="E87" s="330"/>
      <c r="F87" s="330"/>
      <c r="G87" s="330"/>
      <c r="H87" s="330"/>
      <c r="I87" s="330"/>
      <c r="J87" s="330"/>
      <c r="K87" s="330"/>
      <c r="L87" s="330"/>
      <c r="M87" s="331"/>
    </row>
    <row r="88" spans="2:17" x14ac:dyDescent="0.35">
      <c r="B88" s="323" t="s">
        <v>58</v>
      </c>
      <c r="C88" s="324"/>
      <c r="D88" s="324"/>
      <c r="E88" s="324"/>
      <c r="F88" s="324"/>
      <c r="G88" s="324"/>
      <c r="H88" s="324"/>
      <c r="I88" s="324"/>
      <c r="J88" s="324"/>
      <c r="K88" s="324"/>
      <c r="L88" s="324"/>
      <c r="M88" s="325"/>
      <c r="N88" s="36"/>
      <c r="O88" s="36"/>
      <c r="P88" s="36"/>
      <c r="Q88" s="36"/>
    </row>
    <row r="89" spans="2:17" x14ac:dyDescent="0.35">
      <c r="B89" s="353" t="s">
        <v>190</v>
      </c>
      <c r="C89" s="354"/>
      <c r="D89" s="354"/>
      <c r="E89" s="354"/>
      <c r="F89" s="354"/>
      <c r="G89" s="354"/>
      <c r="H89" s="353" t="s">
        <v>195</v>
      </c>
      <c r="I89" s="354"/>
      <c r="J89" s="354"/>
      <c r="K89" s="354"/>
      <c r="L89" s="354"/>
      <c r="M89" s="361"/>
      <c r="N89" s="36"/>
      <c r="O89" s="36"/>
      <c r="P89" s="36"/>
      <c r="Q89" s="36"/>
    </row>
    <row r="90" spans="2:17" x14ac:dyDescent="0.35">
      <c r="B90" s="355"/>
      <c r="C90" s="356"/>
      <c r="D90" s="356"/>
      <c r="E90" s="356"/>
      <c r="F90" s="356"/>
      <c r="G90" s="357"/>
      <c r="H90" s="33"/>
      <c r="I90" s="33"/>
      <c r="J90" s="33"/>
      <c r="K90" s="33"/>
      <c r="L90" s="33"/>
      <c r="M90" s="34"/>
      <c r="N90" s="36"/>
      <c r="O90" s="36"/>
      <c r="P90" s="36"/>
      <c r="Q90" s="36"/>
    </row>
    <row r="91" spans="2:17" x14ac:dyDescent="0.35">
      <c r="B91" s="358"/>
      <c r="C91" s="359"/>
      <c r="D91" s="359"/>
      <c r="E91" s="359"/>
      <c r="F91" s="359"/>
      <c r="G91" s="360"/>
      <c r="H91" s="53"/>
      <c r="I91" s="53"/>
      <c r="J91" s="53"/>
      <c r="K91" s="53"/>
      <c r="L91" s="53"/>
      <c r="M91" s="35"/>
      <c r="N91" s="36"/>
      <c r="O91" s="36"/>
      <c r="P91" s="36"/>
      <c r="Q91" s="36"/>
    </row>
    <row r="92" spans="2:17" x14ac:dyDescent="0.35">
      <c r="B92" s="358"/>
      <c r="C92" s="359"/>
      <c r="D92" s="359"/>
      <c r="E92" s="359"/>
      <c r="F92" s="359"/>
      <c r="G92" s="360"/>
      <c r="H92" s="53"/>
      <c r="I92" s="53"/>
      <c r="J92" s="53"/>
      <c r="K92" s="53"/>
      <c r="L92" s="53"/>
      <c r="M92" s="35"/>
      <c r="N92" s="36"/>
      <c r="O92" s="36"/>
      <c r="P92" s="36"/>
      <c r="Q92" s="36"/>
    </row>
    <row r="93" spans="2:17" x14ac:dyDescent="0.35">
      <c r="B93" s="358"/>
      <c r="C93" s="359"/>
      <c r="D93" s="359"/>
      <c r="E93" s="359"/>
      <c r="F93" s="359"/>
      <c r="G93" s="360"/>
      <c r="H93" s="53"/>
      <c r="I93" s="53"/>
      <c r="J93" s="53"/>
      <c r="K93" s="53"/>
      <c r="L93" s="53"/>
      <c r="M93" s="35"/>
      <c r="N93"/>
      <c r="O93" s="36"/>
      <c r="P93" s="36"/>
      <c r="Q93" s="36"/>
    </row>
    <row r="94" spans="2:17" x14ac:dyDescent="0.35">
      <c r="B94" s="358"/>
      <c r="C94" s="359"/>
      <c r="D94" s="359"/>
      <c r="E94" s="359"/>
      <c r="F94" s="359"/>
      <c r="G94" s="360"/>
      <c r="H94" s="53"/>
      <c r="I94" s="53"/>
      <c r="J94" s="53"/>
      <c r="K94" s="53"/>
      <c r="L94" s="53"/>
      <c r="M94" s="35"/>
      <c r="N94" s="36"/>
      <c r="O94" s="36"/>
      <c r="P94" s="36"/>
    </row>
    <row r="95" spans="2:17" x14ac:dyDescent="0.35">
      <c r="B95" s="358"/>
      <c r="C95" s="359"/>
      <c r="D95" s="359"/>
      <c r="E95" s="359"/>
      <c r="F95" s="359"/>
      <c r="G95" s="360"/>
      <c r="H95" s="53"/>
      <c r="I95" s="53"/>
      <c r="J95" s="53"/>
      <c r="K95" s="53"/>
      <c r="L95" s="53"/>
      <c r="M95" s="35"/>
      <c r="N95" s="36"/>
      <c r="O95" s="36"/>
      <c r="P95"/>
      <c r="Q95" s="36"/>
    </row>
    <row r="96" spans="2:17" x14ac:dyDescent="0.35">
      <c r="B96" s="358"/>
      <c r="C96" s="359"/>
      <c r="D96" s="359"/>
      <c r="E96" s="359"/>
      <c r="F96" s="359"/>
      <c r="G96" s="360"/>
      <c r="H96" s="53"/>
      <c r="I96" s="53"/>
      <c r="J96" s="53"/>
      <c r="K96" s="53"/>
      <c r="L96" s="53"/>
      <c r="M96" s="35"/>
      <c r="N96" s="36"/>
      <c r="O96" s="36"/>
      <c r="P96" s="36"/>
      <c r="Q96" s="36"/>
    </row>
    <row r="97" spans="2:17" x14ac:dyDescent="0.35">
      <c r="B97" s="358"/>
      <c r="C97" s="359"/>
      <c r="D97" s="359"/>
      <c r="E97" s="359"/>
      <c r="F97" s="359"/>
      <c r="G97" s="360"/>
      <c r="H97" s="53"/>
      <c r="I97" s="53"/>
      <c r="J97" s="53"/>
      <c r="K97" s="53"/>
      <c r="L97" s="53"/>
      <c r="M97" s="35"/>
      <c r="N97" s="36"/>
      <c r="O97" s="36"/>
      <c r="P97" s="36"/>
      <c r="Q97" s="36"/>
    </row>
    <row r="98" spans="2:17" x14ac:dyDescent="0.35">
      <c r="B98" s="358"/>
      <c r="C98" s="359"/>
      <c r="D98" s="359"/>
      <c r="E98" s="359"/>
      <c r="F98" s="359"/>
      <c r="G98" s="360"/>
      <c r="H98" s="53"/>
      <c r="I98" s="53"/>
      <c r="J98" s="53"/>
      <c r="K98" s="53"/>
      <c r="L98" s="53"/>
      <c r="M98" s="35"/>
      <c r="N98" s="36"/>
      <c r="O98" s="36"/>
      <c r="P98" s="36"/>
      <c r="Q98" s="36"/>
    </row>
    <row r="99" spans="2:17" x14ac:dyDescent="0.35">
      <c r="B99" s="358"/>
      <c r="C99" s="359"/>
      <c r="D99" s="359"/>
      <c r="E99" s="359"/>
      <c r="F99" s="359"/>
      <c r="G99" s="360"/>
      <c r="H99" s="53"/>
      <c r="I99" s="53"/>
      <c r="J99" s="53"/>
      <c r="K99" s="53"/>
      <c r="L99" s="53"/>
      <c r="M99" s="35"/>
      <c r="N99" s="36"/>
      <c r="O99" s="36"/>
      <c r="P99" s="36"/>
      <c r="Q99" s="36"/>
    </row>
    <row r="100" spans="2:17" x14ac:dyDescent="0.35">
      <c r="B100" s="358"/>
      <c r="C100" s="359"/>
      <c r="D100" s="359"/>
      <c r="E100" s="359"/>
      <c r="F100" s="359"/>
      <c r="G100" s="360"/>
      <c r="H100" s="53"/>
      <c r="I100" s="53"/>
      <c r="J100" s="53"/>
      <c r="K100" s="53"/>
      <c r="L100" s="53"/>
      <c r="M100" s="35"/>
      <c r="P100" s="36"/>
      <c r="Q100" s="36"/>
    </row>
    <row r="101" spans="2:17" x14ac:dyDescent="0.35">
      <c r="B101" s="358"/>
      <c r="C101" s="359"/>
      <c r="D101" s="359"/>
      <c r="E101" s="359"/>
      <c r="F101" s="359"/>
      <c r="G101" s="360"/>
      <c r="H101" s="53"/>
      <c r="I101" s="53"/>
      <c r="J101" s="53"/>
      <c r="K101" s="53"/>
      <c r="L101" s="53"/>
      <c r="M101" s="35"/>
      <c r="N101" s="36"/>
      <c r="O101" s="36"/>
      <c r="P101" s="36"/>
      <c r="Q101" s="36"/>
    </row>
    <row r="102" spans="2:17" x14ac:dyDescent="0.35">
      <c r="B102" s="358"/>
      <c r="C102" s="359"/>
      <c r="D102" s="359"/>
      <c r="E102" s="359"/>
      <c r="F102" s="359"/>
      <c r="G102" s="360"/>
      <c r="H102" s="53"/>
      <c r="I102" s="53"/>
      <c r="J102" s="53"/>
      <c r="K102" s="53"/>
      <c r="L102" s="53"/>
      <c r="M102" s="35"/>
      <c r="N102" s="36"/>
      <c r="O102" s="36"/>
      <c r="P102" s="36"/>
      <c r="Q102" s="36"/>
    </row>
    <row r="103" spans="2:17" x14ac:dyDescent="0.35">
      <c r="B103" s="358"/>
      <c r="C103" s="359"/>
      <c r="D103" s="359"/>
      <c r="E103" s="359"/>
      <c r="F103" s="359"/>
      <c r="G103" s="360"/>
      <c r="H103" s="53"/>
      <c r="I103" s="53"/>
      <c r="J103" s="53"/>
      <c r="K103" s="53"/>
      <c r="L103" s="53"/>
      <c r="M103" s="35"/>
      <c r="N103" s="36"/>
      <c r="O103" s="36"/>
      <c r="P103" s="36"/>
      <c r="Q103" s="36"/>
    </row>
    <row r="104" spans="2:17" x14ac:dyDescent="0.35">
      <c r="B104" s="358"/>
      <c r="C104" s="359"/>
      <c r="D104" s="359"/>
      <c r="E104" s="359"/>
      <c r="F104" s="359"/>
      <c r="G104" s="360"/>
      <c r="H104" s="53"/>
      <c r="I104" s="53"/>
      <c r="J104" s="53"/>
      <c r="K104" s="53"/>
      <c r="L104" s="53"/>
      <c r="M104" s="35"/>
      <c r="N104" s="36"/>
      <c r="O104" s="36"/>
      <c r="P104" s="36"/>
      <c r="Q104" s="36"/>
    </row>
    <row r="105" spans="2:17" x14ac:dyDescent="0.35">
      <c r="B105" s="358"/>
      <c r="C105" s="359"/>
      <c r="D105" s="359"/>
      <c r="E105" s="359"/>
      <c r="F105" s="359"/>
      <c r="G105" s="360"/>
      <c r="H105" s="53"/>
      <c r="I105" s="53"/>
      <c r="J105" s="53"/>
      <c r="L105" s="53"/>
      <c r="M105" s="35"/>
      <c r="N105" s="36"/>
      <c r="O105" s="36"/>
      <c r="P105" s="36"/>
      <c r="Q105" s="36"/>
    </row>
    <row r="106" spans="2:17" x14ac:dyDescent="0.35">
      <c r="B106" s="358"/>
      <c r="C106" s="359"/>
      <c r="D106" s="359"/>
      <c r="E106" s="359"/>
      <c r="F106" s="359"/>
      <c r="G106" s="360"/>
      <c r="H106" s="53"/>
      <c r="I106" s="53"/>
      <c r="J106" s="53"/>
      <c r="K106" s="53"/>
      <c r="L106" s="53"/>
      <c r="M106" s="35"/>
      <c r="N106" s="36"/>
      <c r="O106" s="36"/>
      <c r="P106" s="36"/>
      <c r="Q106" s="36"/>
    </row>
    <row r="107" spans="2:17" x14ac:dyDescent="0.35">
      <c r="B107" s="358"/>
      <c r="C107" s="359"/>
      <c r="D107" s="359"/>
      <c r="E107" s="359"/>
      <c r="F107" s="359"/>
      <c r="G107" s="360"/>
      <c r="H107" s="53"/>
      <c r="I107" s="53"/>
      <c r="J107" s="53"/>
      <c r="K107" s="53"/>
      <c r="L107" s="53"/>
      <c r="M107" s="35"/>
      <c r="N107" s="36"/>
      <c r="O107" s="36"/>
      <c r="P107" s="36"/>
      <c r="Q107" s="36"/>
    </row>
    <row r="108" spans="2:17" x14ac:dyDescent="0.35">
      <c r="B108" s="358"/>
      <c r="C108" s="359"/>
      <c r="D108" s="359"/>
      <c r="E108" s="359"/>
      <c r="F108" s="359"/>
      <c r="G108" s="360"/>
      <c r="H108" s="53"/>
      <c r="I108" s="53"/>
      <c r="J108" s="53"/>
      <c r="K108" s="53"/>
      <c r="L108" s="53"/>
      <c r="M108" s="35"/>
      <c r="N108" s="36"/>
      <c r="O108" s="36"/>
      <c r="P108" s="36"/>
      <c r="Q108" s="36"/>
    </row>
    <row r="109" spans="2:17" s="1" customFormat="1" x14ac:dyDescent="0.35">
      <c r="B109" s="323" t="s">
        <v>64</v>
      </c>
      <c r="C109" s="324"/>
      <c r="D109" s="324"/>
      <c r="E109" s="324"/>
      <c r="F109" s="324"/>
      <c r="G109" s="324"/>
      <c r="H109" s="324"/>
      <c r="I109" s="324"/>
      <c r="J109" s="324"/>
      <c r="K109" s="324"/>
      <c r="L109" s="324"/>
      <c r="M109" s="325"/>
    </row>
    <row r="110" spans="2:17" s="39" customFormat="1" x14ac:dyDescent="0.35">
      <c r="B110" s="320" t="s">
        <v>186</v>
      </c>
      <c r="C110" s="321"/>
      <c r="D110" s="321"/>
      <c r="E110" s="321"/>
      <c r="F110" s="321"/>
      <c r="G110" s="321"/>
      <c r="H110" s="321"/>
      <c r="I110" s="321"/>
      <c r="J110" s="321"/>
      <c r="K110" s="321"/>
      <c r="L110" s="321"/>
      <c r="M110" s="322"/>
      <c r="N110" s="38"/>
      <c r="O110" s="38"/>
      <c r="P110" s="38"/>
      <c r="Q110" s="38"/>
    </row>
  </sheetData>
  <mergeCells count="24">
    <mergeCell ref="B2:M2"/>
    <mergeCell ref="B3:M3"/>
    <mergeCell ref="B4:M4"/>
    <mergeCell ref="B109:M109"/>
    <mergeCell ref="B89:G89"/>
    <mergeCell ref="B90:G108"/>
    <mergeCell ref="H89:M89"/>
    <mergeCell ref="B28:M46"/>
    <mergeCell ref="B67:M81"/>
    <mergeCell ref="B83:M83"/>
    <mergeCell ref="B47:M65"/>
    <mergeCell ref="B110:M110"/>
    <mergeCell ref="B88:M88"/>
    <mergeCell ref="B5:M5"/>
    <mergeCell ref="B6:M6"/>
    <mergeCell ref="B7:M7"/>
    <mergeCell ref="B27:M27"/>
    <mergeCell ref="B66:M66"/>
    <mergeCell ref="B82:M82"/>
    <mergeCell ref="B84:M84"/>
    <mergeCell ref="B85:M85"/>
    <mergeCell ref="B86:M86"/>
    <mergeCell ref="B87:M87"/>
    <mergeCell ref="B8:M26"/>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2E8DCF-DD8C-4116-BDE3-9DE262B7FBD0}">
  <dimension ref="B1:AA35"/>
  <sheetViews>
    <sheetView showGridLines="0" zoomScaleNormal="100" zoomScaleSheetLayoutView="100" workbookViewId="0">
      <selection activeCell="Y24" sqref="Y24"/>
    </sheetView>
  </sheetViews>
  <sheetFormatPr baseColWidth="10" defaultColWidth="10.7265625" defaultRowHeight="14.5" x14ac:dyDescent="0.35"/>
  <cols>
    <col min="1" max="1" width="3" style="62" customWidth="1"/>
    <col min="2" max="4" width="6.7265625" style="62" customWidth="1"/>
    <col min="5" max="22" width="4.7265625" style="62" customWidth="1"/>
    <col min="23" max="16384" width="10.7265625" style="62"/>
  </cols>
  <sheetData>
    <row r="1" spans="2:27" ht="14.65" customHeight="1" thickBot="1" x14ac:dyDescent="0.4">
      <c r="B1" s="402" t="s">
        <v>201</v>
      </c>
      <c r="C1" s="403"/>
      <c r="D1" s="403"/>
      <c r="E1" s="403"/>
      <c r="F1" s="403"/>
      <c r="G1" s="403"/>
      <c r="H1" s="403"/>
      <c r="I1" s="403"/>
      <c r="J1" s="403"/>
      <c r="K1" s="403"/>
      <c r="L1" s="403"/>
      <c r="M1" s="403"/>
      <c r="N1" s="403"/>
      <c r="O1" s="403"/>
      <c r="P1" s="403"/>
      <c r="Q1" s="403"/>
      <c r="R1" s="403"/>
      <c r="S1" s="403"/>
      <c r="T1" s="403"/>
      <c r="U1" s="403"/>
      <c r="V1" s="404"/>
      <c r="W1" s="61"/>
      <c r="X1" s="61"/>
      <c r="Y1" s="61"/>
    </row>
    <row r="2" spans="2:27" ht="15" thickBot="1" x14ac:dyDescent="0.4">
      <c r="W2" s="61"/>
      <c r="X2" s="61"/>
      <c r="Y2" s="61"/>
      <c r="Z2" s="61"/>
      <c r="AA2" s="61"/>
    </row>
    <row r="3" spans="2:27" ht="14.65" customHeight="1" x14ac:dyDescent="0.35">
      <c r="B3" s="405" t="s">
        <v>202</v>
      </c>
      <c r="C3" s="406"/>
      <c r="D3" s="406"/>
      <c r="E3" s="406"/>
      <c r="F3" s="406"/>
      <c r="G3" s="406"/>
      <c r="H3" s="406"/>
      <c r="I3" s="406"/>
      <c r="J3" s="406"/>
      <c r="K3" s="406"/>
      <c r="L3" s="406"/>
      <c r="M3" s="406"/>
      <c r="N3" s="406"/>
      <c r="O3" s="406"/>
      <c r="P3" s="406"/>
      <c r="Q3" s="406"/>
      <c r="R3" s="406"/>
      <c r="S3" s="406"/>
      <c r="T3" s="406"/>
      <c r="U3" s="406"/>
      <c r="V3" s="407"/>
      <c r="W3" s="61"/>
      <c r="X3" s="61"/>
      <c r="Y3" s="61"/>
      <c r="Z3" s="61"/>
      <c r="AA3" s="61"/>
    </row>
    <row r="4" spans="2:27" ht="14.65" customHeight="1" x14ac:dyDescent="0.35">
      <c r="B4" s="408" t="s">
        <v>203</v>
      </c>
      <c r="C4" s="409"/>
      <c r="D4" s="409"/>
      <c r="E4" s="409"/>
      <c r="F4" s="409"/>
      <c r="G4" s="410" t="s">
        <v>204</v>
      </c>
      <c r="H4" s="409"/>
      <c r="I4" s="409"/>
      <c r="J4" s="409"/>
      <c r="K4" s="409"/>
      <c r="L4" s="409"/>
      <c r="M4" s="409"/>
      <c r="N4" s="409"/>
      <c r="O4" s="409"/>
      <c r="P4" s="409"/>
      <c r="Q4" s="409"/>
      <c r="R4" s="409"/>
      <c r="S4" s="409"/>
      <c r="T4" s="409"/>
      <c r="U4" s="409"/>
      <c r="V4" s="411"/>
      <c r="W4" s="61"/>
      <c r="X4" s="61"/>
      <c r="Y4" s="61"/>
      <c r="Z4" s="61"/>
      <c r="AA4" s="61"/>
    </row>
    <row r="5" spans="2:27" ht="31.15" customHeight="1" x14ac:dyDescent="0.35">
      <c r="B5" s="415" t="s">
        <v>223</v>
      </c>
      <c r="C5" s="415"/>
      <c r="D5" s="415"/>
      <c r="E5" s="415"/>
      <c r="F5" s="415"/>
      <c r="G5" s="416" t="s">
        <v>231</v>
      </c>
      <c r="H5" s="416"/>
      <c r="I5" s="416"/>
      <c r="J5" s="416"/>
      <c r="K5" s="416"/>
      <c r="L5" s="416"/>
      <c r="M5" s="416"/>
      <c r="N5" s="416"/>
      <c r="O5" s="416"/>
      <c r="P5" s="416"/>
      <c r="Q5" s="416"/>
      <c r="R5" s="416"/>
      <c r="S5" s="416"/>
      <c r="T5" s="416"/>
      <c r="U5" s="416"/>
      <c r="V5" s="416"/>
      <c r="W5" s="61"/>
      <c r="X5" s="61"/>
      <c r="Y5" s="61"/>
      <c r="Z5" s="61"/>
      <c r="AA5" s="61"/>
    </row>
    <row r="7" spans="2:27" ht="14.65" customHeight="1" x14ac:dyDescent="0.35">
      <c r="B7" s="393" t="s">
        <v>205</v>
      </c>
      <c r="C7" s="393"/>
      <c r="D7" s="393"/>
      <c r="E7" s="393"/>
      <c r="F7" s="393"/>
      <c r="G7" s="393"/>
      <c r="H7" s="393"/>
      <c r="I7" s="393"/>
      <c r="J7" s="393"/>
      <c r="K7" s="393"/>
      <c r="L7" s="393"/>
      <c r="M7" s="393"/>
      <c r="N7" s="393"/>
      <c r="O7" s="393"/>
      <c r="P7" s="393"/>
      <c r="Q7" s="393"/>
      <c r="R7" s="393"/>
      <c r="S7" s="393"/>
      <c r="T7" s="393"/>
      <c r="U7" s="393"/>
      <c r="V7" s="393"/>
      <c r="X7" s="61"/>
      <c r="Y7" s="61"/>
      <c r="Z7" s="61"/>
      <c r="AA7" s="61"/>
    </row>
    <row r="8" spans="2:27" x14ac:dyDescent="0.35">
      <c r="B8" s="387" t="s">
        <v>222</v>
      </c>
      <c r="C8" s="388"/>
      <c r="D8" s="388"/>
      <c r="E8" s="388"/>
      <c r="F8" s="388"/>
      <c r="G8" s="388"/>
      <c r="H8" s="388"/>
      <c r="I8" s="388"/>
      <c r="J8" s="388"/>
      <c r="K8" s="388"/>
      <c r="L8" s="388"/>
      <c r="M8" s="388"/>
      <c r="N8" s="388"/>
      <c r="O8" s="388"/>
      <c r="P8" s="388"/>
      <c r="Q8" s="388"/>
      <c r="R8" s="388"/>
      <c r="S8" s="388"/>
      <c r="T8" s="388"/>
      <c r="U8" s="388"/>
      <c r="V8" s="389"/>
      <c r="X8" s="63"/>
      <c r="Y8" s="63"/>
    </row>
    <row r="9" spans="2:27" x14ac:dyDescent="0.35">
      <c r="B9" s="64"/>
      <c r="C9" s="64"/>
      <c r="D9" s="64"/>
      <c r="E9" s="64"/>
      <c r="F9" s="64"/>
      <c r="G9" s="64"/>
      <c r="H9" s="64"/>
      <c r="I9" s="64"/>
      <c r="J9" s="64"/>
      <c r="K9" s="64"/>
      <c r="L9" s="64"/>
      <c r="M9" s="64"/>
      <c r="N9" s="64"/>
      <c r="O9" s="64"/>
      <c r="P9" s="64"/>
      <c r="Q9" s="64"/>
      <c r="R9" s="64"/>
      <c r="S9" s="64"/>
      <c r="T9" s="64"/>
      <c r="U9" s="64"/>
      <c r="V9" s="64"/>
      <c r="AA9" s="61"/>
    </row>
    <row r="10" spans="2:27" ht="15" customHeight="1" x14ac:dyDescent="0.35">
      <c r="B10" s="393" t="s">
        <v>215</v>
      </c>
      <c r="C10" s="393"/>
      <c r="D10" s="393"/>
      <c r="E10" s="393"/>
      <c r="F10" s="393"/>
      <c r="G10" s="393"/>
      <c r="H10" s="393"/>
      <c r="I10" s="393"/>
      <c r="J10" s="393"/>
      <c r="K10" s="393"/>
      <c r="L10" s="393"/>
      <c r="M10" s="393"/>
      <c r="N10" s="393"/>
      <c r="O10" s="393"/>
      <c r="P10" s="393"/>
      <c r="Q10" s="393"/>
      <c r="R10" s="393"/>
      <c r="S10" s="393"/>
      <c r="T10" s="393"/>
      <c r="U10" s="393"/>
      <c r="V10" s="393"/>
      <c r="W10" s="400"/>
      <c r="X10" s="63"/>
      <c r="Y10" s="63"/>
    </row>
    <row r="11" spans="2:27" ht="15" customHeight="1" x14ac:dyDescent="0.35">
      <c r="B11" s="401" t="s">
        <v>206</v>
      </c>
      <c r="C11" s="401"/>
      <c r="D11" s="401"/>
      <c r="E11" s="401" t="s">
        <v>207</v>
      </c>
      <c r="F11" s="401"/>
      <c r="G11" s="401"/>
      <c r="H11" s="401"/>
      <c r="I11" s="401"/>
      <c r="J11" s="401" t="s">
        <v>208</v>
      </c>
      <c r="K11" s="401"/>
      <c r="L11" s="401"/>
      <c r="M11" s="401"/>
      <c r="N11" s="401"/>
      <c r="O11" s="401" t="s">
        <v>209</v>
      </c>
      <c r="P11" s="401"/>
      <c r="Q11" s="401"/>
      <c r="R11" s="401" t="s">
        <v>210</v>
      </c>
      <c r="S11" s="401"/>
      <c r="T11" s="401"/>
      <c r="U11" s="401"/>
      <c r="V11" s="401"/>
      <c r="W11" s="400"/>
      <c r="X11" s="63"/>
      <c r="Y11" s="63"/>
    </row>
    <row r="12" spans="2:27" ht="15" customHeight="1" x14ac:dyDescent="0.35">
      <c r="B12" s="401"/>
      <c r="C12" s="401"/>
      <c r="D12" s="401"/>
      <c r="E12" s="401"/>
      <c r="F12" s="401"/>
      <c r="G12" s="401"/>
      <c r="H12" s="401"/>
      <c r="I12" s="401"/>
      <c r="J12" s="401" t="s">
        <v>216</v>
      </c>
      <c r="K12" s="401"/>
      <c r="L12" s="401"/>
      <c r="M12" s="401"/>
      <c r="N12" s="401"/>
      <c r="O12" s="401"/>
      <c r="P12" s="401"/>
      <c r="Q12" s="401"/>
      <c r="R12" s="401"/>
      <c r="S12" s="401"/>
      <c r="T12" s="401"/>
      <c r="U12" s="401"/>
      <c r="V12" s="401"/>
      <c r="W12" s="400"/>
      <c r="X12" s="63"/>
      <c r="Y12" s="63"/>
    </row>
    <row r="13" spans="2:27" ht="15" customHeight="1" x14ac:dyDescent="0.35">
      <c r="B13" s="390" t="s">
        <v>211</v>
      </c>
      <c r="C13" s="390"/>
      <c r="D13" s="390"/>
      <c r="E13" s="391" t="s">
        <v>212</v>
      </c>
      <c r="F13" s="391"/>
      <c r="G13" s="391"/>
      <c r="H13" s="391"/>
      <c r="I13" s="391"/>
      <c r="J13" s="391" t="s">
        <v>217</v>
      </c>
      <c r="K13" s="391"/>
      <c r="L13" s="391"/>
      <c r="M13" s="391"/>
      <c r="N13" s="391"/>
      <c r="O13" s="391" t="s">
        <v>213</v>
      </c>
      <c r="P13" s="391"/>
      <c r="Q13" s="391"/>
      <c r="R13" s="392" t="s">
        <v>189</v>
      </c>
      <c r="S13" s="392"/>
      <c r="T13" s="392"/>
      <c r="U13" s="392"/>
      <c r="V13" s="392"/>
      <c r="W13" s="400"/>
      <c r="X13" s="63"/>
      <c r="Y13" s="63"/>
    </row>
    <row r="14" spans="2:27" ht="31.15" customHeight="1" x14ac:dyDescent="0.35">
      <c r="B14" s="412" t="s">
        <v>301</v>
      </c>
      <c r="C14" s="413"/>
      <c r="D14" s="414"/>
      <c r="E14" s="412" t="s">
        <v>273</v>
      </c>
      <c r="F14" s="413"/>
      <c r="G14" s="413"/>
      <c r="H14" s="413"/>
      <c r="I14" s="414"/>
      <c r="J14" s="391" t="s">
        <v>302</v>
      </c>
      <c r="K14" s="391"/>
      <c r="L14" s="391"/>
      <c r="M14" s="391"/>
      <c r="N14" s="391"/>
      <c r="O14" s="391" t="s">
        <v>213</v>
      </c>
      <c r="P14" s="391"/>
      <c r="Q14" s="391"/>
      <c r="R14" s="392" t="s">
        <v>189</v>
      </c>
      <c r="S14" s="392"/>
      <c r="T14" s="392"/>
      <c r="U14" s="392"/>
      <c r="V14" s="392"/>
      <c r="W14" s="400"/>
      <c r="X14" s="63"/>
      <c r="Y14" s="63"/>
    </row>
    <row r="15" spans="2:27" x14ac:dyDescent="0.3">
      <c r="B15" s="390" t="s">
        <v>218</v>
      </c>
      <c r="C15" s="390"/>
      <c r="D15" s="390"/>
      <c r="E15" s="387" t="s">
        <v>219</v>
      </c>
      <c r="F15" s="388"/>
      <c r="G15" s="388"/>
      <c r="H15" s="388"/>
      <c r="I15" s="389"/>
      <c r="J15" s="387" t="s">
        <v>220</v>
      </c>
      <c r="K15" s="388"/>
      <c r="L15" s="388"/>
      <c r="M15" s="388"/>
      <c r="N15" s="389"/>
      <c r="O15" s="387" t="s">
        <v>214</v>
      </c>
      <c r="P15" s="388"/>
      <c r="Q15" s="389"/>
      <c r="R15" s="394" t="s">
        <v>221</v>
      </c>
      <c r="S15" s="395"/>
      <c r="T15" s="395"/>
      <c r="U15" s="395"/>
      <c r="V15" s="396"/>
      <c r="W15" s="68"/>
      <c r="X15" s="63"/>
      <c r="Y15" s="63"/>
    </row>
    <row r="16" spans="2:27" x14ac:dyDescent="0.35">
      <c r="B16" s="65"/>
      <c r="C16" s="65"/>
      <c r="D16" s="65"/>
      <c r="E16" s="66"/>
      <c r="F16" s="66"/>
      <c r="G16" s="66"/>
      <c r="H16" s="66"/>
      <c r="I16" s="66"/>
      <c r="J16" s="66"/>
      <c r="K16" s="66"/>
      <c r="L16" s="66"/>
      <c r="M16" s="66"/>
      <c r="N16" s="66"/>
      <c r="O16" s="66"/>
      <c r="P16" s="66"/>
      <c r="Q16" s="66"/>
      <c r="R16" s="67"/>
      <c r="S16" s="67"/>
      <c r="T16" s="67"/>
      <c r="U16" s="67"/>
      <c r="V16" s="67"/>
      <c r="W16" s="61"/>
      <c r="X16" s="61"/>
      <c r="Y16" s="61"/>
      <c r="Z16" s="61"/>
    </row>
    <row r="17" spans="2:26" x14ac:dyDescent="0.35">
      <c r="B17" s="397" t="s">
        <v>303</v>
      </c>
      <c r="C17" s="398"/>
      <c r="D17" s="398"/>
      <c r="E17" s="398"/>
      <c r="F17" s="398"/>
      <c r="G17" s="398"/>
      <c r="H17" s="398"/>
      <c r="I17" s="398"/>
      <c r="J17" s="398"/>
      <c r="K17" s="398"/>
      <c r="L17" s="398"/>
      <c r="M17" s="398"/>
      <c r="N17" s="398"/>
      <c r="O17" s="398"/>
      <c r="P17" s="398"/>
      <c r="Q17" s="398"/>
      <c r="R17" s="398"/>
      <c r="S17" s="398"/>
      <c r="T17" s="398"/>
      <c r="U17" s="398"/>
      <c r="V17" s="399"/>
      <c r="W17" s="61"/>
      <c r="X17" s="61"/>
      <c r="Y17" s="61"/>
      <c r="Z17" s="61"/>
    </row>
    <row r="18" spans="2:26" ht="30.65" customHeight="1" x14ac:dyDescent="0.35">
      <c r="B18" s="377"/>
      <c r="C18" s="378"/>
      <c r="D18" s="378"/>
      <c r="E18" s="378"/>
      <c r="F18" s="378"/>
      <c r="G18" s="378"/>
      <c r="H18" s="378"/>
      <c r="I18" s="378"/>
      <c r="J18" s="378"/>
      <c r="K18" s="378"/>
      <c r="L18" s="378"/>
      <c r="M18" s="378"/>
      <c r="N18" s="378"/>
      <c r="O18" s="378"/>
      <c r="P18" s="378"/>
      <c r="Q18" s="378"/>
      <c r="R18" s="378"/>
      <c r="S18" s="378"/>
      <c r="T18" s="378"/>
      <c r="U18" s="378"/>
      <c r="V18" s="379"/>
      <c r="W18" s="61"/>
      <c r="X18" s="61"/>
      <c r="Y18" s="61"/>
      <c r="Z18" s="61"/>
    </row>
    <row r="19" spans="2:26" ht="30.65" customHeight="1" x14ac:dyDescent="0.35">
      <c r="B19" s="380"/>
      <c r="C19" s="381"/>
      <c r="D19" s="381"/>
      <c r="E19" s="381"/>
      <c r="F19" s="381"/>
      <c r="G19" s="381"/>
      <c r="H19" s="381"/>
      <c r="I19" s="381"/>
      <c r="J19" s="381"/>
      <c r="K19" s="381"/>
      <c r="L19" s="381"/>
      <c r="M19" s="381"/>
      <c r="N19" s="381"/>
      <c r="O19" s="381"/>
      <c r="P19" s="381"/>
      <c r="Q19" s="381"/>
      <c r="R19" s="381"/>
      <c r="S19" s="381"/>
      <c r="T19" s="381"/>
      <c r="U19" s="381"/>
      <c r="V19" s="382"/>
      <c r="W19" s="61"/>
      <c r="X19" s="61"/>
      <c r="Y19" s="61"/>
      <c r="Z19" s="61"/>
    </row>
    <row r="20" spans="2:26" ht="30.65" customHeight="1" x14ac:dyDescent="0.35">
      <c r="B20" s="380"/>
      <c r="C20" s="381"/>
      <c r="D20" s="381"/>
      <c r="E20" s="381"/>
      <c r="F20" s="381"/>
      <c r="G20" s="381"/>
      <c r="H20" s="381"/>
      <c r="I20" s="381"/>
      <c r="J20" s="381"/>
      <c r="K20" s="381"/>
      <c r="L20" s="381"/>
      <c r="M20" s="381"/>
      <c r="N20" s="381"/>
      <c r="O20" s="381"/>
      <c r="P20" s="381"/>
      <c r="Q20" s="381"/>
      <c r="R20" s="381"/>
      <c r="S20" s="381"/>
      <c r="T20" s="381"/>
      <c r="U20" s="381"/>
      <c r="V20" s="382"/>
      <c r="W20" s="61"/>
      <c r="X20" s="61"/>
      <c r="Y20" s="61"/>
      <c r="Z20" s="61"/>
    </row>
    <row r="21" spans="2:26" ht="30.65" customHeight="1" x14ac:dyDescent="0.35">
      <c r="B21" s="380"/>
      <c r="C21" s="381"/>
      <c r="D21" s="381"/>
      <c r="E21" s="381"/>
      <c r="F21" s="381"/>
      <c r="G21" s="381"/>
      <c r="H21" s="381"/>
      <c r="I21" s="381"/>
      <c r="J21" s="381"/>
      <c r="K21" s="381"/>
      <c r="L21" s="381"/>
      <c r="M21" s="381"/>
      <c r="N21" s="381"/>
      <c r="O21" s="381"/>
      <c r="P21" s="381"/>
      <c r="Q21" s="381"/>
      <c r="R21" s="381"/>
      <c r="S21" s="381"/>
      <c r="T21" s="381"/>
      <c r="U21" s="381"/>
      <c r="V21" s="382"/>
      <c r="W21" s="61"/>
      <c r="X21" s="61"/>
      <c r="Y21" s="61"/>
      <c r="Z21" s="61"/>
    </row>
    <row r="22" spans="2:26" ht="30.65" customHeight="1" x14ac:dyDescent="0.35">
      <c r="B22" s="380"/>
      <c r="C22" s="381"/>
      <c r="D22" s="381"/>
      <c r="E22" s="381"/>
      <c r="F22" s="381"/>
      <c r="G22" s="381"/>
      <c r="H22" s="381"/>
      <c r="I22" s="381"/>
      <c r="J22" s="381"/>
      <c r="K22" s="381"/>
      <c r="L22" s="381"/>
      <c r="M22" s="381"/>
      <c r="N22" s="381"/>
      <c r="O22" s="381"/>
      <c r="P22" s="381"/>
      <c r="Q22" s="381"/>
      <c r="R22" s="381"/>
      <c r="S22" s="381"/>
      <c r="T22" s="381"/>
      <c r="U22" s="381"/>
      <c r="V22" s="382"/>
      <c r="W22" s="61"/>
      <c r="X22" s="61"/>
      <c r="Y22" s="61"/>
      <c r="Z22" s="61"/>
    </row>
    <row r="23" spans="2:26" ht="30.65" customHeight="1" x14ac:dyDescent="0.35">
      <c r="B23" s="380"/>
      <c r="C23" s="381"/>
      <c r="D23" s="381"/>
      <c r="E23" s="381"/>
      <c r="F23" s="381"/>
      <c r="G23" s="381"/>
      <c r="H23" s="381"/>
      <c r="I23" s="381"/>
      <c r="J23" s="381"/>
      <c r="K23" s="381"/>
      <c r="L23" s="381"/>
      <c r="M23" s="381"/>
      <c r="N23" s="381"/>
      <c r="O23" s="381"/>
      <c r="P23" s="381"/>
      <c r="Q23" s="381"/>
      <c r="R23" s="381"/>
      <c r="S23" s="381"/>
      <c r="T23" s="381"/>
      <c r="U23" s="381"/>
      <c r="V23" s="382"/>
      <c r="W23" s="61"/>
      <c r="X23" s="61"/>
      <c r="Y23" s="61"/>
      <c r="Z23" s="61"/>
    </row>
    <row r="24" spans="2:26" ht="30.65" customHeight="1" x14ac:dyDescent="0.35">
      <c r="B24" s="380"/>
      <c r="C24" s="381"/>
      <c r="D24" s="381"/>
      <c r="E24" s="381"/>
      <c r="F24" s="381"/>
      <c r="G24" s="381"/>
      <c r="H24" s="381"/>
      <c r="I24" s="381"/>
      <c r="J24" s="381"/>
      <c r="K24" s="381"/>
      <c r="L24" s="381"/>
      <c r="M24" s="381"/>
      <c r="N24" s="381"/>
      <c r="O24" s="381"/>
      <c r="P24" s="381"/>
      <c r="Q24" s="381"/>
      <c r="R24" s="381"/>
      <c r="S24" s="381"/>
      <c r="T24" s="381"/>
      <c r="U24" s="381"/>
      <c r="V24" s="382"/>
      <c r="W24" s="61"/>
      <c r="X24" s="61"/>
      <c r="Y24" s="61"/>
      <c r="Z24" s="61"/>
    </row>
    <row r="25" spans="2:26" ht="30.65" customHeight="1" x14ac:dyDescent="0.35">
      <c r="B25" s="380"/>
      <c r="C25" s="381"/>
      <c r="D25" s="381"/>
      <c r="E25" s="381"/>
      <c r="F25" s="381"/>
      <c r="G25" s="381"/>
      <c r="H25" s="381"/>
      <c r="I25" s="381"/>
      <c r="J25" s="381"/>
      <c r="K25" s="381"/>
      <c r="L25" s="381"/>
      <c r="M25" s="381"/>
      <c r="N25" s="381"/>
      <c r="O25" s="381"/>
      <c r="P25" s="381"/>
      <c r="Q25" s="381"/>
      <c r="R25" s="381"/>
      <c r="S25" s="381"/>
      <c r="T25" s="381"/>
      <c r="U25" s="381"/>
      <c r="V25" s="382"/>
    </row>
    <row r="26" spans="2:26" ht="30.65" customHeight="1" x14ac:dyDescent="0.35">
      <c r="B26" s="383"/>
      <c r="C26" s="384"/>
      <c r="D26" s="384"/>
      <c r="E26" s="384"/>
      <c r="F26" s="384"/>
      <c r="G26" s="384"/>
      <c r="H26" s="384"/>
      <c r="I26" s="384"/>
      <c r="J26" s="384"/>
      <c r="K26" s="384"/>
      <c r="L26" s="384"/>
      <c r="M26" s="384"/>
      <c r="N26" s="384"/>
      <c r="O26" s="384"/>
      <c r="P26" s="384"/>
      <c r="Q26" s="384"/>
      <c r="R26" s="384"/>
      <c r="S26" s="384"/>
      <c r="T26" s="384"/>
      <c r="U26" s="384"/>
      <c r="V26" s="385"/>
    </row>
    <row r="27" spans="2:26" x14ac:dyDescent="0.35">
      <c r="B27" s="386"/>
      <c r="C27" s="386"/>
      <c r="D27" s="386"/>
      <c r="E27" s="386"/>
      <c r="F27" s="386"/>
      <c r="G27" s="386"/>
      <c r="H27" s="386"/>
      <c r="I27" s="386"/>
      <c r="J27" s="386"/>
      <c r="K27" s="386"/>
      <c r="L27" s="386"/>
      <c r="M27" s="386"/>
      <c r="N27" s="386"/>
      <c r="O27" s="386"/>
      <c r="P27" s="386"/>
      <c r="Q27" s="386"/>
      <c r="R27" s="386"/>
      <c r="S27" s="386"/>
      <c r="T27" s="386"/>
      <c r="U27" s="386"/>
      <c r="V27" s="386"/>
      <c r="W27" s="61"/>
      <c r="X27" s="61"/>
      <c r="Y27" s="61"/>
      <c r="Z27" s="61"/>
    </row>
    <row r="28" spans="2:26" x14ac:dyDescent="0.35">
      <c r="L28" s="381"/>
      <c r="M28" s="381"/>
      <c r="N28" s="381"/>
      <c r="O28" s="381"/>
      <c r="P28" s="381"/>
      <c r="Q28" s="381"/>
      <c r="R28" s="381"/>
      <c r="S28" s="381"/>
      <c r="T28" s="381"/>
      <c r="U28" s="381"/>
      <c r="V28" s="381"/>
      <c r="W28" s="61"/>
      <c r="X28" s="61"/>
      <c r="Y28" s="61"/>
      <c r="Z28" s="61"/>
    </row>
    <row r="29" spans="2:26" x14ac:dyDescent="0.35">
      <c r="L29" s="381"/>
      <c r="M29" s="381"/>
      <c r="N29" s="381"/>
      <c r="O29" s="381"/>
      <c r="P29" s="381"/>
      <c r="Q29" s="381"/>
      <c r="R29" s="381"/>
      <c r="S29" s="381"/>
      <c r="T29" s="381"/>
      <c r="U29" s="381"/>
      <c r="V29" s="381"/>
      <c r="W29" s="61"/>
      <c r="X29" s="61"/>
      <c r="Y29" s="61"/>
      <c r="Z29" s="61"/>
    </row>
    <row r="30" spans="2:26" x14ac:dyDescent="0.35">
      <c r="L30" s="381"/>
      <c r="M30" s="381"/>
      <c r="N30" s="381"/>
      <c r="O30" s="381"/>
      <c r="P30" s="381"/>
      <c r="Q30" s="381"/>
      <c r="R30" s="381"/>
      <c r="S30" s="381"/>
      <c r="T30" s="381"/>
      <c r="U30" s="381"/>
      <c r="V30" s="381"/>
      <c r="W30" s="61"/>
      <c r="X30" s="61"/>
      <c r="Y30" s="61"/>
      <c r="Z30" s="61"/>
    </row>
    <row r="31" spans="2:26" x14ac:dyDescent="0.35">
      <c r="L31" s="381"/>
      <c r="M31" s="381"/>
      <c r="N31" s="381"/>
      <c r="O31" s="381"/>
      <c r="P31" s="381"/>
      <c r="Q31" s="381"/>
      <c r="R31" s="381"/>
      <c r="S31" s="381"/>
      <c r="T31" s="381"/>
      <c r="U31" s="381"/>
      <c r="V31" s="381"/>
      <c r="W31" s="61"/>
      <c r="X31" s="61"/>
      <c r="Y31" s="61"/>
      <c r="Z31" s="61"/>
    </row>
    <row r="32" spans="2:26" x14ac:dyDescent="0.35">
      <c r="L32" s="381"/>
      <c r="M32" s="381"/>
      <c r="N32" s="381"/>
      <c r="O32" s="381"/>
      <c r="P32" s="381"/>
      <c r="Q32" s="381"/>
      <c r="R32" s="381"/>
      <c r="S32" s="381"/>
      <c r="T32" s="381"/>
      <c r="U32" s="381"/>
      <c r="V32" s="381"/>
      <c r="W32" s="61"/>
      <c r="X32" s="61"/>
      <c r="Y32" s="61"/>
      <c r="Z32" s="61"/>
    </row>
    <row r="33" spans="12:26" x14ac:dyDescent="0.35">
      <c r="L33" s="381"/>
      <c r="M33" s="381"/>
      <c r="N33" s="381"/>
      <c r="O33" s="381"/>
      <c r="P33" s="381"/>
      <c r="Q33" s="381"/>
      <c r="R33" s="381"/>
      <c r="S33" s="381"/>
      <c r="T33" s="381"/>
      <c r="U33" s="381"/>
      <c r="V33" s="381"/>
      <c r="W33" s="61"/>
      <c r="X33" s="61"/>
      <c r="Y33" s="61"/>
      <c r="Z33" s="61"/>
    </row>
    <row r="34" spans="12:26" x14ac:dyDescent="0.35">
      <c r="L34" s="381"/>
      <c r="M34" s="381"/>
      <c r="N34" s="381"/>
      <c r="O34" s="381"/>
      <c r="P34" s="381"/>
      <c r="Q34" s="381"/>
      <c r="R34" s="381"/>
      <c r="S34" s="381"/>
      <c r="T34" s="381"/>
      <c r="U34" s="381"/>
      <c r="V34" s="381"/>
      <c r="W34" s="61"/>
      <c r="X34" s="61"/>
      <c r="Y34" s="61"/>
      <c r="Z34" s="61"/>
    </row>
    <row r="35" spans="12:26" x14ac:dyDescent="0.35">
      <c r="L35" s="381"/>
      <c r="M35" s="381"/>
      <c r="N35" s="381"/>
      <c r="O35" s="381"/>
      <c r="P35" s="381"/>
      <c r="Q35" s="381"/>
      <c r="R35" s="381"/>
      <c r="S35" s="381"/>
      <c r="T35" s="381"/>
      <c r="U35" s="381"/>
      <c r="V35" s="381"/>
    </row>
  </sheetData>
  <mergeCells count="36">
    <mergeCell ref="B1:V1"/>
    <mergeCell ref="B3:V3"/>
    <mergeCell ref="B4:F4"/>
    <mergeCell ref="G4:V4"/>
    <mergeCell ref="B14:D14"/>
    <mergeCell ref="B5:F5"/>
    <mergeCell ref="G5:V5"/>
    <mergeCell ref="B7:V7"/>
    <mergeCell ref="E14:I14"/>
    <mergeCell ref="W10:W14"/>
    <mergeCell ref="B11:D12"/>
    <mergeCell ref="E11:I12"/>
    <mergeCell ref="J11:N11"/>
    <mergeCell ref="O11:Q12"/>
    <mergeCell ref="R11:V12"/>
    <mergeCell ref="J12:N12"/>
    <mergeCell ref="B13:D13"/>
    <mergeCell ref="E13:I13"/>
    <mergeCell ref="J14:N14"/>
    <mergeCell ref="O14:Q14"/>
    <mergeCell ref="R14:V14"/>
    <mergeCell ref="B18:V26"/>
    <mergeCell ref="B27:K27"/>
    <mergeCell ref="L27:V27"/>
    <mergeCell ref="L28:V35"/>
    <mergeCell ref="B8:V8"/>
    <mergeCell ref="B15:D15"/>
    <mergeCell ref="E15:I15"/>
    <mergeCell ref="J15:N15"/>
    <mergeCell ref="O15:Q15"/>
    <mergeCell ref="J13:N13"/>
    <mergeCell ref="O13:Q13"/>
    <mergeCell ref="R13:V13"/>
    <mergeCell ref="B10:V10"/>
    <mergeCell ref="R15:V15"/>
    <mergeCell ref="B17:V17"/>
  </mergeCells>
  <dataValidations count="1">
    <dataValidation type="list" allowBlank="1" showInputMessage="1" showErrorMessage="1" sqref="J12:N12" xr:uid="{456A88DB-414E-4756-812C-84958DFE42EE}">
      <formula1>"SIU,TCU,R6K"</formula1>
    </dataValidation>
  </dataValidations>
  <pageMargins left="0.7" right="0.7" top="0.75" bottom="0.75" header="0.3" footer="0.3"/>
  <pageSetup scale="66"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90B44F-EBB8-4B30-810A-4CEEC37FC9C3}">
  <dimension ref="B1:R45"/>
  <sheetViews>
    <sheetView showGridLines="0" zoomScale="85" zoomScaleNormal="85" workbookViewId="0">
      <selection activeCell="S5" sqref="S5"/>
    </sheetView>
  </sheetViews>
  <sheetFormatPr baseColWidth="10" defaultRowHeight="14.5" x14ac:dyDescent="0.35"/>
  <cols>
    <col min="1" max="1" width="4.453125" customWidth="1"/>
  </cols>
  <sheetData>
    <row r="1" spans="2:18" ht="15" thickBot="1" x14ac:dyDescent="0.4"/>
    <row r="2" spans="2:18" s="145" customFormat="1" ht="15" thickBot="1" x14ac:dyDescent="0.4">
      <c r="B2" s="417" t="s">
        <v>305</v>
      </c>
      <c r="C2" s="418"/>
      <c r="D2" s="418"/>
      <c r="E2" s="418"/>
      <c r="F2" s="418"/>
      <c r="G2" s="418"/>
      <c r="H2" s="418"/>
      <c r="I2" s="418"/>
      <c r="J2" s="418"/>
      <c r="K2" s="418"/>
      <c r="L2" s="418"/>
      <c r="M2" s="418"/>
      <c r="N2" s="418"/>
      <c r="O2" s="418"/>
      <c r="P2" s="418"/>
      <c r="Q2" s="418"/>
      <c r="R2" s="419"/>
    </row>
    <row r="3" spans="2:18" s="145" customFormat="1" x14ac:dyDescent="0.35">
      <c r="B3" s="147" t="s">
        <v>304</v>
      </c>
      <c r="C3" s="148"/>
      <c r="D3" s="148"/>
      <c r="E3" s="148"/>
      <c r="F3" s="148"/>
      <c r="G3" s="148"/>
      <c r="H3" s="148"/>
      <c r="I3" s="148"/>
      <c r="J3" s="148"/>
      <c r="K3" s="148"/>
      <c r="L3" s="148"/>
      <c r="M3" s="148"/>
      <c r="N3" s="148"/>
      <c r="O3" s="148"/>
      <c r="P3" s="148"/>
      <c r="Q3" s="148"/>
      <c r="R3" s="146"/>
    </row>
    <row r="4" spans="2:18" s="145" customFormat="1" x14ac:dyDescent="0.35">
      <c r="B4" s="147"/>
      <c r="C4" s="148"/>
      <c r="D4" s="148"/>
      <c r="E4" s="148"/>
      <c r="F4" s="148"/>
      <c r="G4" s="148"/>
      <c r="H4" s="148"/>
      <c r="I4" s="148"/>
      <c r="J4" s="148"/>
      <c r="K4" s="148"/>
      <c r="L4" s="148"/>
      <c r="M4" s="148"/>
      <c r="N4" s="148"/>
      <c r="O4" s="148"/>
      <c r="P4" s="148"/>
      <c r="Q4" s="148"/>
      <c r="R4" s="146"/>
    </row>
    <row r="5" spans="2:18" x14ac:dyDescent="0.35">
      <c r="B5" s="70"/>
      <c r="R5" s="69"/>
    </row>
    <row r="6" spans="2:18" x14ac:dyDescent="0.35">
      <c r="B6" s="70"/>
      <c r="R6" s="69"/>
    </row>
    <row r="7" spans="2:18" x14ac:dyDescent="0.35">
      <c r="B7" s="70"/>
      <c r="R7" s="69"/>
    </row>
    <row r="8" spans="2:18" x14ac:dyDescent="0.35">
      <c r="B8" s="70"/>
      <c r="R8" s="69"/>
    </row>
    <row r="9" spans="2:18" x14ac:dyDescent="0.35">
      <c r="B9" s="70"/>
      <c r="R9" s="69"/>
    </row>
    <row r="10" spans="2:18" x14ac:dyDescent="0.35">
      <c r="B10" s="70"/>
      <c r="R10" s="69"/>
    </row>
    <row r="11" spans="2:18" x14ac:dyDescent="0.35">
      <c r="B11" s="70"/>
      <c r="R11" s="69"/>
    </row>
    <row r="12" spans="2:18" x14ac:dyDescent="0.35">
      <c r="B12" s="70"/>
      <c r="R12" s="69"/>
    </row>
    <row r="13" spans="2:18" x14ac:dyDescent="0.35">
      <c r="B13" s="70"/>
      <c r="R13" s="69"/>
    </row>
    <row r="14" spans="2:18" x14ac:dyDescent="0.35">
      <c r="B14" s="70"/>
      <c r="R14" s="69"/>
    </row>
    <row r="15" spans="2:18" x14ac:dyDescent="0.35">
      <c r="B15" s="70"/>
      <c r="R15" s="69"/>
    </row>
    <row r="16" spans="2:18" x14ac:dyDescent="0.35">
      <c r="B16" s="70"/>
      <c r="R16" s="69"/>
    </row>
    <row r="17" spans="2:18" x14ac:dyDescent="0.35">
      <c r="B17" s="70"/>
      <c r="R17" s="69"/>
    </row>
    <row r="18" spans="2:18" x14ac:dyDescent="0.35">
      <c r="B18" s="70"/>
      <c r="R18" s="69"/>
    </row>
    <row r="19" spans="2:18" x14ac:dyDescent="0.35">
      <c r="B19" s="70"/>
      <c r="R19" s="69"/>
    </row>
    <row r="20" spans="2:18" x14ac:dyDescent="0.35">
      <c r="B20" s="70"/>
      <c r="R20" s="69"/>
    </row>
    <row r="21" spans="2:18" x14ac:dyDescent="0.35">
      <c r="B21" s="70"/>
      <c r="R21" s="69"/>
    </row>
    <row r="22" spans="2:18" x14ac:dyDescent="0.35">
      <c r="B22" s="70"/>
      <c r="R22" s="69"/>
    </row>
    <row r="23" spans="2:18" x14ac:dyDescent="0.35">
      <c r="B23" s="70"/>
      <c r="R23" s="69"/>
    </row>
    <row r="24" spans="2:18" x14ac:dyDescent="0.35">
      <c r="B24" s="70"/>
      <c r="R24" s="69"/>
    </row>
    <row r="25" spans="2:18" x14ac:dyDescent="0.35">
      <c r="B25" s="70"/>
      <c r="R25" s="69"/>
    </row>
    <row r="26" spans="2:18" x14ac:dyDescent="0.35">
      <c r="B26" s="70"/>
      <c r="R26" s="69"/>
    </row>
    <row r="27" spans="2:18" x14ac:dyDescent="0.35">
      <c r="B27" s="70"/>
      <c r="R27" s="69"/>
    </row>
    <row r="28" spans="2:18" x14ac:dyDescent="0.35">
      <c r="B28" s="70"/>
      <c r="R28" s="69"/>
    </row>
    <row r="29" spans="2:18" x14ac:dyDescent="0.35">
      <c r="B29" s="70"/>
      <c r="R29" s="69"/>
    </row>
    <row r="30" spans="2:18" x14ac:dyDescent="0.35">
      <c r="B30" s="70"/>
      <c r="R30" s="69"/>
    </row>
    <row r="31" spans="2:18" x14ac:dyDescent="0.35">
      <c r="B31" s="70"/>
      <c r="R31" s="69"/>
    </row>
    <row r="32" spans="2:18" x14ac:dyDescent="0.35">
      <c r="B32" s="70"/>
      <c r="R32" s="69"/>
    </row>
    <row r="33" spans="2:18" x14ac:dyDescent="0.35">
      <c r="B33" s="70"/>
      <c r="R33" s="69"/>
    </row>
    <row r="34" spans="2:18" x14ac:dyDescent="0.35">
      <c r="B34" s="70"/>
      <c r="R34" s="69"/>
    </row>
    <row r="35" spans="2:18" x14ac:dyDescent="0.35">
      <c r="B35" s="70"/>
      <c r="R35" s="69"/>
    </row>
    <row r="36" spans="2:18" x14ac:dyDescent="0.35">
      <c r="B36" s="70"/>
      <c r="R36" s="69"/>
    </row>
    <row r="37" spans="2:18" x14ac:dyDescent="0.35">
      <c r="B37" s="70"/>
      <c r="R37" s="69"/>
    </row>
    <row r="38" spans="2:18" x14ac:dyDescent="0.35">
      <c r="B38" s="70"/>
      <c r="R38" s="69"/>
    </row>
    <row r="39" spans="2:18" x14ac:dyDescent="0.35">
      <c r="B39" s="70"/>
      <c r="R39" s="69"/>
    </row>
    <row r="40" spans="2:18" x14ac:dyDescent="0.35">
      <c r="B40" s="70"/>
      <c r="R40" s="69"/>
    </row>
    <row r="41" spans="2:18" x14ac:dyDescent="0.35">
      <c r="B41" s="70"/>
      <c r="R41" s="69"/>
    </row>
    <row r="42" spans="2:18" x14ac:dyDescent="0.35">
      <c r="B42" s="70"/>
      <c r="R42" s="69"/>
    </row>
    <row r="43" spans="2:18" x14ac:dyDescent="0.35">
      <c r="B43" s="70"/>
      <c r="R43" s="69"/>
    </row>
    <row r="44" spans="2:18" x14ac:dyDescent="0.35">
      <c r="B44" s="70"/>
      <c r="R44" s="69"/>
    </row>
    <row r="45" spans="2:18" ht="15" thickBot="1" x14ac:dyDescent="0.4">
      <c r="B45" s="71"/>
      <c r="C45" s="72"/>
      <c r="D45" s="72"/>
      <c r="E45" s="72"/>
      <c r="F45" s="72"/>
      <c r="G45" s="72"/>
      <c r="H45" s="72"/>
      <c r="I45" s="72"/>
      <c r="J45" s="72"/>
      <c r="K45" s="72"/>
      <c r="L45" s="72"/>
      <c r="M45" s="72"/>
      <c r="N45" s="72"/>
      <c r="O45" s="72"/>
      <c r="P45" s="72"/>
      <c r="Q45" s="72"/>
      <c r="R45" s="73"/>
    </row>
  </sheetData>
  <mergeCells count="1">
    <mergeCell ref="B2:R2"/>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7D69B-BEB7-4422-8AC3-40374961B357}">
  <dimension ref="B2:K114"/>
  <sheetViews>
    <sheetView showGridLines="0" showZeros="0" view="pageBreakPreview" topLeftCell="E49" zoomScale="190" zoomScaleNormal="60" zoomScaleSheetLayoutView="190" workbookViewId="0">
      <selection activeCell="A87" sqref="A87"/>
    </sheetView>
  </sheetViews>
  <sheetFormatPr baseColWidth="10" defaultColWidth="11.453125" defaultRowHeight="14.5" x14ac:dyDescent="0.35"/>
  <cols>
    <col min="1" max="1" width="3.54296875" style="205" customWidth="1"/>
    <col min="2" max="4" width="12.81640625" style="205" customWidth="1"/>
    <col min="5" max="5" width="6.453125" style="205" customWidth="1"/>
    <col min="6" max="9" width="12.81640625" style="205" customWidth="1"/>
    <col min="10" max="10" width="6.453125" style="205" customWidth="1"/>
    <col min="11" max="11" width="12.81640625" style="205" customWidth="1"/>
    <col min="12" max="16384" width="11.453125" style="205"/>
  </cols>
  <sheetData>
    <row r="2" spans="2:11" ht="15" customHeight="1" x14ac:dyDescent="0.35">
      <c r="B2" s="420" t="s">
        <v>21</v>
      </c>
      <c r="C2" s="421"/>
      <c r="D2" s="421"/>
      <c r="E2" s="421"/>
      <c r="F2" s="422"/>
      <c r="G2" s="426" t="s">
        <v>344</v>
      </c>
      <c r="H2" s="427"/>
      <c r="I2" s="427"/>
      <c r="J2" s="427"/>
      <c r="K2" s="428"/>
    </row>
    <row r="3" spans="2:11" ht="15" customHeight="1" x14ac:dyDescent="0.35">
      <c r="B3" s="423"/>
      <c r="C3" s="424"/>
      <c r="D3" s="424"/>
      <c r="E3" s="424"/>
      <c r="F3" s="425"/>
      <c r="G3" s="429"/>
      <c r="H3" s="430"/>
      <c r="I3" s="430"/>
      <c r="J3" s="430"/>
      <c r="K3" s="431"/>
    </row>
    <row r="4" spans="2:11" x14ac:dyDescent="0.35">
      <c r="B4" s="432" t="s">
        <v>345</v>
      </c>
      <c r="C4" s="433"/>
      <c r="D4" s="433"/>
      <c r="E4" s="433"/>
      <c r="F4" s="434"/>
      <c r="G4" s="432" t="s">
        <v>346</v>
      </c>
      <c r="H4" s="433"/>
      <c r="I4" s="433"/>
      <c r="J4" s="433"/>
      <c r="K4" s="434"/>
    </row>
    <row r="5" spans="2:11" x14ac:dyDescent="0.35">
      <c r="B5" s="435"/>
      <c r="C5" s="436"/>
      <c r="D5" s="436"/>
      <c r="E5" s="436"/>
      <c r="F5" s="437"/>
      <c r="G5" s="435"/>
      <c r="H5" s="436"/>
      <c r="I5" s="436"/>
      <c r="J5" s="436"/>
      <c r="K5" s="437"/>
    </row>
    <row r="6" spans="2:11" x14ac:dyDescent="0.35">
      <c r="B6" s="438"/>
      <c r="C6" s="439"/>
      <c r="D6" s="439"/>
      <c r="E6" s="439"/>
      <c r="F6" s="440"/>
      <c r="G6" s="438"/>
      <c r="H6" s="439"/>
      <c r="I6" s="439"/>
      <c r="J6" s="439"/>
      <c r="K6" s="440"/>
    </row>
    <row r="7" spans="2:11" x14ac:dyDescent="0.35">
      <c r="B7" s="438"/>
      <c r="C7" s="439"/>
      <c r="D7" s="439"/>
      <c r="E7" s="439"/>
      <c r="F7" s="440"/>
      <c r="G7" s="438"/>
      <c r="H7" s="439"/>
      <c r="I7" s="439"/>
      <c r="J7" s="439"/>
      <c r="K7" s="440"/>
    </row>
    <row r="8" spans="2:11" x14ac:dyDescent="0.35">
      <c r="B8" s="438"/>
      <c r="C8" s="439"/>
      <c r="D8" s="439"/>
      <c r="E8" s="439"/>
      <c r="F8" s="440"/>
      <c r="G8" s="438"/>
      <c r="H8" s="439"/>
      <c r="I8" s="439"/>
      <c r="J8" s="439"/>
      <c r="K8" s="440"/>
    </row>
    <row r="9" spans="2:11" x14ac:dyDescent="0.35">
      <c r="B9" s="438"/>
      <c r="C9" s="439"/>
      <c r="D9" s="439"/>
      <c r="E9" s="439"/>
      <c r="F9" s="440"/>
      <c r="G9" s="438"/>
      <c r="H9" s="439"/>
      <c r="I9" s="439"/>
      <c r="J9" s="439"/>
      <c r="K9" s="440"/>
    </row>
    <row r="10" spans="2:11" ht="15" customHeight="1" x14ac:dyDescent="0.35">
      <c r="B10" s="438"/>
      <c r="C10" s="439"/>
      <c r="D10" s="439"/>
      <c r="E10" s="439"/>
      <c r="F10" s="440"/>
      <c r="G10" s="438"/>
      <c r="H10" s="439"/>
      <c r="I10" s="439"/>
      <c r="J10" s="439"/>
      <c r="K10" s="440"/>
    </row>
    <row r="11" spans="2:11" x14ac:dyDescent="0.35">
      <c r="B11" s="438"/>
      <c r="C11" s="439"/>
      <c r="D11" s="439"/>
      <c r="E11" s="439"/>
      <c r="F11" s="440"/>
      <c r="G11" s="438"/>
      <c r="H11" s="439"/>
      <c r="I11" s="439"/>
      <c r="J11" s="439"/>
      <c r="K11" s="440"/>
    </row>
    <row r="12" spans="2:11" x14ac:dyDescent="0.35">
      <c r="B12" s="438"/>
      <c r="C12" s="439"/>
      <c r="D12" s="439"/>
      <c r="E12" s="439"/>
      <c r="F12" s="440"/>
      <c r="G12" s="438"/>
      <c r="H12" s="439"/>
      <c r="I12" s="439"/>
      <c r="J12" s="439"/>
      <c r="K12" s="440"/>
    </row>
    <row r="13" spans="2:11" x14ac:dyDescent="0.35">
      <c r="B13" s="438"/>
      <c r="C13" s="439"/>
      <c r="D13" s="439"/>
      <c r="E13" s="439"/>
      <c r="F13" s="440"/>
      <c r="G13" s="438"/>
      <c r="H13" s="439"/>
      <c r="I13" s="439"/>
      <c r="J13" s="439"/>
      <c r="K13" s="440"/>
    </row>
    <row r="14" spans="2:11" x14ac:dyDescent="0.35">
      <c r="B14" s="438"/>
      <c r="C14" s="439"/>
      <c r="D14" s="439"/>
      <c r="E14" s="439"/>
      <c r="F14" s="440"/>
      <c r="G14" s="438"/>
      <c r="H14" s="439"/>
      <c r="I14" s="439"/>
      <c r="J14" s="439"/>
      <c r="K14" s="440"/>
    </row>
    <row r="15" spans="2:11" x14ac:dyDescent="0.35">
      <c r="B15" s="438"/>
      <c r="C15" s="439"/>
      <c r="D15" s="439"/>
      <c r="E15" s="439"/>
      <c r="F15" s="440"/>
      <c r="G15" s="438"/>
      <c r="H15" s="439"/>
      <c r="I15" s="439"/>
      <c r="J15" s="439"/>
      <c r="K15" s="440"/>
    </row>
    <row r="16" spans="2:11" x14ac:dyDescent="0.35">
      <c r="B16" s="438"/>
      <c r="C16" s="439"/>
      <c r="D16" s="439"/>
      <c r="E16" s="439"/>
      <c r="F16" s="440"/>
      <c r="G16" s="438"/>
      <c r="H16" s="439"/>
      <c r="I16" s="439"/>
      <c r="J16" s="439"/>
      <c r="K16" s="440"/>
    </row>
    <row r="17" spans="2:11" x14ac:dyDescent="0.35">
      <c r="B17" s="438"/>
      <c r="C17" s="439"/>
      <c r="D17" s="439"/>
      <c r="E17" s="439"/>
      <c r="F17" s="440"/>
      <c r="G17" s="438"/>
      <c r="H17" s="439"/>
      <c r="I17" s="439"/>
      <c r="J17" s="439"/>
      <c r="K17" s="440"/>
    </row>
    <row r="18" spans="2:11" x14ac:dyDescent="0.35">
      <c r="B18" s="438"/>
      <c r="C18" s="439"/>
      <c r="D18" s="439"/>
      <c r="E18" s="439"/>
      <c r="F18" s="440"/>
      <c r="G18" s="438"/>
      <c r="H18" s="439"/>
      <c r="I18" s="439"/>
      <c r="J18" s="439"/>
      <c r="K18" s="440"/>
    </row>
    <row r="19" spans="2:11" x14ac:dyDescent="0.35">
      <c r="B19" s="438"/>
      <c r="C19" s="439"/>
      <c r="D19" s="439"/>
      <c r="E19" s="439"/>
      <c r="F19" s="440"/>
      <c r="G19" s="438"/>
      <c r="H19" s="439"/>
      <c r="I19" s="439"/>
      <c r="J19" s="439"/>
      <c r="K19" s="440"/>
    </row>
    <row r="20" spans="2:11" x14ac:dyDescent="0.35">
      <c r="B20" s="438"/>
      <c r="C20" s="439"/>
      <c r="D20" s="439"/>
      <c r="E20" s="439"/>
      <c r="F20" s="440"/>
      <c r="G20" s="438"/>
      <c r="H20" s="439"/>
      <c r="I20" s="439"/>
      <c r="J20" s="439"/>
      <c r="K20" s="440"/>
    </row>
    <row r="21" spans="2:11" x14ac:dyDescent="0.35">
      <c r="B21" s="438"/>
      <c r="C21" s="439"/>
      <c r="D21" s="439"/>
      <c r="E21" s="439"/>
      <c r="F21" s="440"/>
      <c r="G21" s="438"/>
      <c r="H21" s="439"/>
      <c r="I21" s="439"/>
      <c r="J21" s="439"/>
      <c r="K21" s="440"/>
    </row>
    <row r="22" spans="2:11" x14ac:dyDescent="0.35">
      <c r="B22" s="438"/>
      <c r="C22" s="439"/>
      <c r="D22" s="439"/>
      <c r="E22" s="439"/>
      <c r="F22" s="440"/>
      <c r="G22" s="438"/>
      <c r="H22" s="439"/>
      <c r="I22" s="439"/>
      <c r="J22" s="439"/>
      <c r="K22" s="440"/>
    </row>
    <row r="23" spans="2:11" x14ac:dyDescent="0.35">
      <c r="B23" s="438"/>
      <c r="C23" s="439"/>
      <c r="D23" s="439"/>
      <c r="E23" s="439"/>
      <c r="F23" s="440"/>
      <c r="G23" s="438"/>
      <c r="H23" s="439"/>
      <c r="I23" s="439"/>
      <c r="J23" s="439"/>
      <c r="K23" s="440"/>
    </row>
    <row r="24" spans="2:11" x14ac:dyDescent="0.35">
      <c r="B24" s="432" t="s">
        <v>347</v>
      </c>
      <c r="C24" s="433"/>
      <c r="D24" s="433"/>
      <c r="E24" s="433"/>
      <c r="F24" s="434"/>
      <c r="G24" s="432" t="s">
        <v>348</v>
      </c>
      <c r="H24" s="433"/>
      <c r="I24" s="433"/>
      <c r="J24" s="433"/>
      <c r="K24" s="434"/>
    </row>
    <row r="25" spans="2:11" x14ac:dyDescent="0.35">
      <c r="B25" s="435"/>
      <c r="C25" s="436"/>
      <c r="D25" s="436"/>
      <c r="E25" s="436"/>
      <c r="F25" s="437"/>
      <c r="G25" s="435"/>
      <c r="H25" s="436"/>
      <c r="I25" s="436"/>
      <c r="J25" s="436"/>
      <c r="K25" s="437"/>
    </row>
    <row r="26" spans="2:11" x14ac:dyDescent="0.35">
      <c r="B26" s="438"/>
      <c r="C26" s="439"/>
      <c r="D26" s="439"/>
      <c r="E26" s="439"/>
      <c r="F26" s="440"/>
      <c r="G26" s="438"/>
      <c r="H26" s="439"/>
      <c r="I26" s="439"/>
      <c r="J26" s="439"/>
      <c r="K26" s="440"/>
    </row>
    <row r="27" spans="2:11" x14ac:dyDescent="0.35">
      <c r="B27" s="438"/>
      <c r="C27" s="439"/>
      <c r="D27" s="439"/>
      <c r="E27" s="439"/>
      <c r="F27" s="440"/>
      <c r="G27" s="438"/>
      <c r="H27" s="439"/>
      <c r="I27" s="439"/>
      <c r="J27" s="439"/>
      <c r="K27" s="440"/>
    </row>
    <row r="28" spans="2:11" x14ac:dyDescent="0.35">
      <c r="B28" s="438"/>
      <c r="C28" s="439"/>
      <c r="D28" s="439"/>
      <c r="E28" s="439"/>
      <c r="F28" s="440"/>
      <c r="G28" s="438"/>
      <c r="H28" s="439"/>
      <c r="I28" s="439"/>
      <c r="J28" s="439"/>
      <c r="K28" s="440"/>
    </row>
    <row r="29" spans="2:11" x14ac:dyDescent="0.35">
      <c r="B29" s="438"/>
      <c r="C29" s="439"/>
      <c r="D29" s="439"/>
      <c r="E29" s="439"/>
      <c r="F29" s="440"/>
      <c r="G29" s="438"/>
      <c r="H29" s="439"/>
      <c r="I29" s="439"/>
      <c r="J29" s="439"/>
      <c r="K29" s="440"/>
    </row>
    <row r="30" spans="2:11" ht="15" customHeight="1" x14ac:dyDescent="0.35">
      <c r="B30" s="438"/>
      <c r="C30" s="439"/>
      <c r="D30" s="439"/>
      <c r="E30" s="439"/>
      <c r="F30" s="440"/>
      <c r="G30" s="438"/>
      <c r="H30" s="439"/>
      <c r="I30" s="439"/>
      <c r="J30" s="439"/>
      <c r="K30" s="440"/>
    </row>
    <row r="31" spans="2:11" x14ac:dyDescent="0.35">
      <c r="B31" s="438"/>
      <c r="C31" s="439"/>
      <c r="D31" s="439"/>
      <c r="E31" s="439"/>
      <c r="F31" s="440"/>
      <c r="G31" s="438"/>
      <c r="H31" s="439"/>
      <c r="I31" s="439"/>
      <c r="J31" s="439"/>
      <c r="K31" s="440"/>
    </row>
    <row r="32" spans="2:11" x14ac:dyDescent="0.35">
      <c r="B32" s="438"/>
      <c r="C32" s="439"/>
      <c r="D32" s="439"/>
      <c r="E32" s="439"/>
      <c r="F32" s="440"/>
      <c r="G32" s="438"/>
      <c r="H32" s="439"/>
      <c r="I32" s="439"/>
      <c r="J32" s="439"/>
      <c r="K32" s="440"/>
    </row>
    <row r="33" spans="2:11" x14ac:dyDescent="0.35">
      <c r="B33" s="438"/>
      <c r="C33" s="439"/>
      <c r="D33" s="439"/>
      <c r="E33" s="439"/>
      <c r="F33" s="440"/>
      <c r="G33" s="438"/>
      <c r="H33" s="439"/>
      <c r="I33" s="439"/>
      <c r="J33" s="439"/>
      <c r="K33" s="440"/>
    </row>
    <row r="34" spans="2:11" x14ac:dyDescent="0.35">
      <c r="B34" s="438"/>
      <c r="C34" s="439"/>
      <c r="D34" s="439"/>
      <c r="E34" s="439"/>
      <c r="F34" s="440"/>
      <c r="G34" s="438"/>
      <c r="H34" s="439"/>
      <c r="I34" s="439"/>
      <c r="J34" s="439"/>
      <c r="K34" s="440"/>
    </row>
    <row r="35" spans="2:11" x14ac:dyDescent="0.35">
      <c r="B35" s="438"/>
      <c r="C35" s="439"/>
      <c r="D35" s="439"/>
      <c r="E35" s="439"/>
      <c r="F35" s="440"/>
      <c r="G35" s="438"/>
      <c r="H35" s="439"/>
      <c r="I35" s="439"/>
      <c r="J35" s="439"/>
      <c r="K35" s="440"/>
    </row>
    <row r="36" spans="2:11" x14ac:dyDescent="0.35">
      <c r="B36" s="438"/>
      <c r="C36" s="439"/>
      <c r="D36" s="439"/>
      <c r="E36" s="439"/>
      <c r="F36" s="440"/>
      <c r="G36" s="438"/>
      <c r="H36" s="439"/>
      <c r="I36" s="439"/>
      <c r="J36" s="439"/>
      <c r="K36" s="440"/>
    </row>
    <row r="37" spans="2:11" x14ac:dyDescent="0.35">
      <c r="B37" s="438"/>
      <c r="C37" s="439"/>
      <c r="D37" s="439"/>
      <c r="E37" s="439"/>
      <c r="F37" s="440"/>
      <c r="G37" s="438"/>
      <c r="H37" s="439"/>
      <c r="I37" s="439"/>
      <c r="J37" s="439"/>
      <c r="K37" s="440"/>
    </row>
    <row r="38" spans="2:11" x14ac:dyDescent="0.35">
      <c r="B38" s="438"/>
      <c r="C38" s="439"/>
      <c r="D38" s="439"/>
      <c r="E38" s="439"/>
      <c r="F38" s="440"/>
      <c r="G38" s="438"/>
      <c r="H38" s="439"/>
      <c r="I38" s="439"/>
      <c r="J38" s="439"/>
      <c r="K38" s="440"/>
    </row>
    <row r="39" spans="2:11" x14ac:dyDescent="0.35">
      <c r="B39" s="438"/>
      <c r="C39" s="439"/>
      <c r="D39" s="439"/>
      <c r="E39" s="439"/>
      <c r="F39" s="440"/>
      <c r="G39" s="438"/>
      <c r="H39" s="439"/>
      <c r="I39" s="439"/>
      <c r="J39" s="439"/>
      <c r="K39" s="440"/>
    </row>
    <row r="40" spans="2:11" x14ac:dyDescent="0.35">
      <c r="B40" s="438"/>
      <c r="C40" s="439"/>
      <c r="D40" s="439"/>
      <c r="E40" s="439"/>
      <c r="F40" s="440"/>
      <c r="G40" s="438"/>
      <c r="H40" s="439"/>
      <c r="I40" s="439"/>
      <c r="J40" s="439"/>
      <c r="K40" s="440"/>
    </row>
    <row r="41" spans="2:11" x14ac:dyDescent="0.35">
      <c r="B41" s="438"/>
      <c r="C41" s="439"/>
      <c r="D41" s="439"/>
      <c r="E41" s="439"/>
      <c r="F41" s="440"/>
      <c r="G41" s="438"/>
      <c r="H41" s="439"/>
      <c r="I41" s="439"/>
      <c r="J41" s="439"/>
      <c r="K41" s="440"/>
    </row>
    <row r="42" spans="2:11" x14ac:dyDescent="0.35">
      <c r="B42" s="438"/>
      <c r="C42" s="439"/>
      <c r="D42" s="439"/>
      <c r="E42" s="439"/>
      <c r="F42" s="440"/>
      <c r="G42" s="438"/>
      <c r="H42" s="439"/>
      <c r="I42" s="439"/>
      <c r="J42" s="439"/>
      <c r="K42" s="440"/>
    </row>
    <row r="43" spans="2:11" x14ac:dyDescent="0.35">
      <c r="B43" s="438"/>
      <c r="C43" s="439"/>
      <c r="D43" s="439"/>
      <c r="E43" s="439"/>
      <c r="F43" s="440"/>
      <c r="G43" s="438"/>
      <c r="H43" s="439"/>
      <c r="I43" s="439"/>
      <c r="J43" s="439"/>
      <c r="K43" s="440"/>
    </row>
    <row r="44" spans="2:11" x14ac:dyDescent="0.35">
      <c r="B44" s="432" t="s">
        <v>349</v>
      </c>
      <c r="C44" s="433"/>
      <c r="D44" s="433"/>
      <c r="E44" s="433"/>
      <c r="F44" s="434"/>
      <c r="G44" s="432" t="s">
        <v>350</v>
      </c>
      <c r="H44" s="433"/>
      <c r="I44" s="433"/>
      <c r="J44" s="433"/>
      <c r="K44" s="434"/>
    </row>
    <row r="45" spans="2:11" x14ac:dyDescent="0.35">
      <c r="B45" s="435"/>
      <c r="C45" s="436"/>
      <c r="D45" s="436"/>
      <c r="E45" s="436"/>
      <c r="F45" s="437"/>
      <c r="G45" s="435"/>
      <c r="H45" s="436"/>
      <c r="I45" s="436"/>
      <c r="J45" s="436"/>
      <c r="K45" s="437"/>
    </row>
    <row r="46" spans="2:11" x14ac:dyDescent="0.35">
      <c r="B46" s="438"/>
      <c r="C46" s="439"/>
      <c r="D46" s="439"/>
      <c r="E46" s="439"/>
      <c r="F46" s="440"/>
      <c r="G46" s="438"/>
      <c r="H46" s="439"/>
      <c r="I46" s="439"/>
      <c r="J46" s="439"/>
      <c r="K46" s="440"/>
    </row>
    <row r="47" spans="2:11" x14ac:dyDescent="0.35">
      <c r="B47" s="438"/>
      <c r="C47" s="439"/>
      <c r="D47" s="439"/>
      <c r="E47" s="439"/>
      <c r="F47" s="440"/>
      <c r="G47" s="438"/>
      <c r="H47" s="439"/>
      <c r="I47" s="439"/>
      <c r="J47" s="439"/>
      <c r="K47" s="440"/>
    </row>
    <row r="48" spans="2:11" x14ac:dyDescent="0.35">
      <c r="B48" s="438"/>
      <c r="C48" s="439"/>
      <c r="D48" s="439"/>
      <c r="E48" s="439"/>
      <c r="F48" s="440"/>
      <c r="G48" s="438"/>
      <c r="H48" s="439"/>
      <c r="I48" s="439"/>
      <c r="J48" s="439"/>
      <c r="K48" s="440"/>
    </row>
    <row r="49" spans="2:11" x14ac:dyDescent="0.35">
      <c r="B49" s="438"/>
      <c r="C49" s="439"/>
      <c r="D49" s="439"/>
      <c r="E49" s="439"/>
      <c r="F49" s="440"/>
      <c r="G49" s="438"/>
      <c r="H49" s="439"/>
      <c r="I49" s="439"/>
      <c r="J49" s="439"/>
      <c r="K49" s="440"/>
    </row>
    <row r="50" spans="2:11" ht="15" customHeight="1" x14ac:dyDescent="0.35">
      <c r="B50" s="438"/>
      <c r="C50" s="439"/>
      <c r="D50" s="439"/>
      <c r="E50" s="439"/>
      <c r="F50" s="440"/>
      <c r="G50" s="438"/>
      <c r="H50" s="439"/>
      <c r="I50" s="439"/>
      <c r="J50" s="439"/>
      <c r="K50" s="440"/>
    </row>
    <row r="51" spans="2:11" x14ac:dyDescent="0.35">
      <c r="B51" s="438"/>
      <c r="C51" s="439"/>
      <c r="D51" s="439"/>
      <c r="E51" s="439"/>
      <c r="F51" s="440"/>
      <c r="G51" s="438"/>
      <c r="H51" s="439"/>
      <c r="I51" s="439"/>
      <c r="J51" s="439"/>
      <c r="K51" s="440"/>
    </row>
    <row r="52" spans="2:11" x14ac:dyDescent="0.35">
      <c r="B52" s="438"/>
      <c r="C52" s="439"/>
      <c r="D52" s="439"/>
      <c r="E52" s="439"/>
      <c r="F52" s="440"/>
      <c r="G52" s="438"/>
      <c r="H52" s="439"/>
      <c r="I52" s="439"/>
      <c r="J52" s="439"/>
      <c r="K52" s="440"/>
    </row>
    <row r="53" spans="2:11" x14ac:dyDescent="0.35">
      <c r="B53" s="438"/>
      <c r="C53" s="439"/>
      <c r="D53" s="439"/>
      <c r="E53" s="439"/>
      <c r="F53" s="440"/>
      <c r="G53" s="438"/>
      <c r="H53" s="439"/>
      <c r="I53" s="439"/>
      <c r="J53" s="439"/>
      <c r="K53" s="440"/>
    </row>
    <row r="54" spans="2:11" x14ac:dyDescent="0.35">
      <c r="B54" s="438"/>
      <c r="C54" s="439"/>
      <c r="D54" s="439"/>
      <c r="E54" s="439"/>
      <c r="F54" s="440"/>
      <c r="G54" s="438"/>
      <c r="H54" s="439"/>
      <c r="I54" s="439"/>
      <c r="J54" s="439"/>
      <c r="K54" s="440"/>
    </row>
    <row r="55" spans="2:11" x14ac:dyDescent="0.35">
      <c r="B55" s="438"/>
      <c r="C55" s="439"/>
      <c r="D55" s="439"/>
      <c r="E55" s="439"/>
      <c r="F55" s="440"/>
      <c r="G55" s="438"/>
      <c r="H55" s="439"/>
      <c r="I55" s="439"/>
      <c r="J55" s="439"/>
      <c r="K55" s="440"/>
    </row>
    <row r="56" spans="2:11" x14ac:dyDescent="0.35">
      <c r="B56" s="438"/>
      <c r="C56" s="439"/>
      <c r="D56" s="439"/>
      <c r="E56" s="439"/>
      <c r="F56" s="440"/>
      <c r="G56" s="438"/>
      <c r="H56" s="439"/>
      <c r="I56" s="439"/>
      <c r="J56" s="439"/>
      <c r="K56" s="440"/>
    </row>
    <row r="57" spans="2:11" x14ac:dyDescent="0.35">
      <c r="B57" s="438"/>
      <c r="C57" s="439"/>
      <c r="D57" s="439"/>
      <c r="E57" s="439"/>
      <c r="F57" s="440"/>
      <c r="G57" s="438"/>
      <c r="H57" s="439"/>
      <c r="I57" s="439"/>
      <c r="J57" s="439"/>
      <c r="K57" s="440"/>
    </row>
    <row r="58" spans="2:11" x14ac:dyDescent="0.35">
      <c r="B58" s="438"/>
      <c r="C58" s="439"/>
      <c r="D58" s="439"/>
      <c r="E58" s="439"/>
      <c r="F58" s="440"/>
      <c r="G58" s="438"/>
      <c r="H58" s="439"/>
      <c r="I58" s="439"/>
      <c r="J58" s="439"/>
      <c r="K58" s="440"/>
    </row>
    <row r="59" spans="2:11" x14ac:dyDescent="0.35">
      <c r="B59" s="438"/>
      <c r="C59" s="439"/>
      <c r="D59" s="439"/>
      <c r="E59" s="439"/>
      <c r="F59" s="440"/>
      <c r="G59" s="438"/>
      <c r="H59" s="439"/>
      <c r="I59" s="439"/>
      <c r="J59" s="439"/>
      <c r="K59" s="440"/>
    </row>
    <row r="60" spans="2:11" x14ac:dyDescent="0.35">
      <c r="B60" s="438"/>
      <c r="C60" s="439"/>
      <c r="D60" s="439"/>
      <c r="E60" s="439"/>
      <c r="F60" s="440"/>
      <c r="G60" s="438"/>
      <c r="H60" s="439"/>
      <c r="I60" s="439"/>
      <c r="J60" s="439"/>
      <c r="K60" s="440"/>
    </row>
    <row r="61" spans="2:11" x14ac:dyDescent="0.35">
      <c r="B61" s="438"/>
      <c r="C61" s="439"/>
      <c r="D61" s="439"/>
      <c r="E61" s="439"/>
      <c r="F61" s="440"/>
      <c r="G61" s="438"/>
      <c r="H61" s="439"/>
      <c r="I61" s="439"/>
      <c r="J61" s="439"/>
      <c r="K61" s="440"/>
    </row>
    <row r="62" spans="2:11" x14ac:dyDescent="0.35">
      <c r="B62" s="438"/>
      <c r="C62" s="439"/>
      <c r="D62" s="439"/>
      <c r="E62" s="439"/>
      <c r="F62" s="440"/>
      <c r="G62" s="438"/>
      <c r="H62" s="439"/>
      <c r="I62" s="439"/>
      <c r="J62" s="439"/>
      <c r="K62" s="440"/>
    </row>
    <row r="63" spans="2:11" x14ac:dyDescent="0.35">
      <c r="B63" s="438"/>
      <c r="C63" s="439"/>
      <c r="D63" s="439"/>
      <c r="E63" s="439"/>
      <c r="F63" s="440"/>
      <c r="G63" s="438"/>
      <c r="H63" s="439"/>
      <c r="I63" s="439"/>
      <c r="J63" s="439"/>
      <c r="K63" s="440"/>
    </row>
    <row r="64" spans="2:11" x14ac:dyDescent="0.35">
      <c r="B64" s="432" t="s">
        <v>351</v>
      </c>
      <c r="C64" s="433"/>
      <c r="D64" s="433"/>
      <c r="E64" s="433"/>
      <c r="F64" s="433"/>
      <c r="G64" s="433" t="s">
        <v>352</v>
      </c>
      <c r="H64" s="433"/>
      <c r="I64" s="433"/>
      <c r="J64" s="433"/>
      <c r="K64" s="434"/>
    </row>
    <row r="65" spans="2:11" x14ac:dyDescent="0.35">
      <c r="B65" s="435"/>
      <c r="C65" s="436"/>
      <c r="D65" s="436"/>
      <c r="E65" s="436"/>
      <c r="F65" s="437"/>
      <c r="G65" s="436"/>
      <c r="H65" s="436"/>
      <c r="I65" s="436"/>
      <c r="J65" s="436"/>
      <c r="K65" s="437"/>
    </row>
    <row r="66" spans="2:11" x14ac:dyDescent="0.35">
      <c r="B66" s="438"/>
      <c r="C66" s="439"/>
      <c r="D66" s="439"/>
      <c r="E66" s="439"/>
      <c r="F66" s="440"/>
      <c r="G66" s="439"/>
      <c r="H66" s="439"/>
      <c r="I66" s="439"/>
      <c r="J66" s="439"/>
      <c r="K66" s="440"/>
    </row>
    <row r="67" spans="2:11" x14ac:dyDescent="0.35">
      <c r="B67" s="438"/>
      <c r="C67" s="439"/>
      <c r="D67" s="439"/>
      <c r="E67" s="439"/>
      <c r="F67" s="440"/>
      <c r="G67" s="439"/>
      <c r="H67" s="439"/>
      <c r="I67" s="439"/>
      <c r="J67" s="439"/>
      <c r="K67" s="440"/>
    </row>
    <row r="68" spans="2:11" x14ac:dyDescent="0.35">
      <c r="B68" s="438"/>
      <c r="C68" s="439"/>
      <c r="D68" s="439"/>
      <c r="E68" s="439"/>
      <c r="F68" s="440"/>
      <c r="G68" s="439"/>
      <c r="H68" s="439"/>
      <c r="I68" s="439"/>
      <c r="J68" s="439"/>
      <c r="K68" s="440"/>
    </row>
    <row r="69" spans="2:11" x14ac:dyDescent="0.35">
      <c r="B69" s="438"/>
      <c r="C69" s="439"/>
      <c r="D69" s="439"/>
      <c r="E69" s="439"/>
      <c r="F69" s="440"/>
      <c r="G69" s="439"/>
      <c r="H69" s="439"/>
      <c r="I69" s="439"/>
      <c r="J69" s="439"/>
      <c r="K69" s="440"/>
    </row>
    <row r="70" spans="2:11" ht="15" customHeight="1" x14ac:dyDescent="0.35">
      <c r="B70" s="438"/>
      <c r="C70" s="439"/>
      <c r="D70" s="439"/>
      <c r="E70" s="439"/>
      <c r="F70" s="440"/>
      <c r="G70" s="439"/>
      <c r="H70" s="439"/>
      <c r="I70" s="439"/>
      <c r="J70" s="439"/>
      <c r="K70" s="440"/>
    </row>
    <row r="71" spans="2:11" x14ac:dyDescent="0.35">
      <c r="B71" s="438"/>
      <c r="C71" s="439"/>
      <c r="D71" s="439"/>
      <c r="E71" s="439"/>
      <c r="F71" s="440"/>
      <c r="G71" s="439"/>
      <c r="H71" s="439"/>
      <c r="I71" s="439"/>
      <c r="J71" s="439"/>
      <c r="K71" s="440"/>
    </row>
    <row r="72" spans="2:11" x14ac:dyDescent="0.35">
      <c r="B72" s="438"/>
      <c r="C72" s="439"/>
      <c r="D72" s="439"/>
      <c r="E72" s="439"/>
      <c r="F72" s="440"/>
      <c r="G72" s="439"/>
      <c r="H72" s="439"/>
      <c r="I72" s="439"/>
      <c r="J72" s="439"/>
      <c r="K72" s="440"/>
    </row>
    <row r="73" spans="2:11" x14ac:dyDescent="0.35">
      <c r="B73" s="438"/>
      <c r="C73" s="439"/>
      <c r="D73" s="439"/>
      <c r="E73" s="439"/>
      <c r="F73" s="440"/>
      <c r="G73" s="439"/>
      <c r="H73" s="439"/>
      <c r="I73" s="439"/>
      <c r="J73" s="439"/>
      <c r="K73" s="440"/>
    </row>
    <row r="74" spans="2:11" x14ac:dyDescent="0.35">
      <c r="B74" s="438"/>
      <c r="C74" s="439"/>
      <c r="D74" s="439"/>
      <c r="E74" s="439"/>
      <c r="F74" s="440"/>
      <c r="G74" s="439"/>
      <c r="H74" s="439"/>
      <c r="I74" s="439"/>
      <c r="J74" s="439"/>
      <c r="K74" s="440"/>
    </row>
    <row r="75" spans="2:11" x14ac:dyDescent="0.35">
      <c r="B75" s="438"/>
      <c r="C75" s="439"/>
      <c r="D75" s="439"/>
      <c r="E75" s="439"/>
      <c r="F75" s="440"/>
      <c r="G75" s="439"/>
      <c r="H75" s="439"/>
      <c r="I75" s="439"/>
      <c r="J75" s="439"/>
      <c r="K75" s="440"/>
    </row>
    <row r="76" spans="2:11" x14ac:dyDescent="0.35">
      <c r="B76" s="438"/>
      <c r="C76" s="439"/>
      <c r="D76" s="439"/>
      <c r="E76" s="439"/>
      <c r="F76" s="440"/>
      <c r="G76" s="439"/>
      <c r="H76" s="439"/>
      <c r="I76" s="439"/>
      <c r="J76" s="439"/>
      <c r="K76" s="440"/>
    </row>
    <row r="77" spans="2:11" x14ac:dyDescent="0.35">
      <c r="B77" s="438"/>
      <c r="C77" s="439"/>
      <c r="D77" s="439"/>
      <c r="E77" s="439"/>
      <c r="F77" s="440"/>
      <c r="G77" s="439"/>
      <c r="H77" s="439"/>
      <c r="I77" s="439"/>
      <c r="J77" s="439"/>
      <c r="K77" s="440"/>
    </row>
    <row r="78" spans="2:11" x14ac:dyDescent="0.35">
      <c r="B78" s="438"/>
      <c r="C78" s="439"/>
      <c r="D78" s="439"/>
      <c r="E78" s="439"/>
      <c r="F78" s="440"/>
      <c r="G78" s="439"/>
      <c r="H78" s="439"/>
      <c r="I78" s="439"/>
      <c r="J78" s="439"/>
      <c r="K78" s="440"/>
    </row>
    <row r="79" spans="2:11" x14ac:dyDescent="0.35">
      <c r="B79" s="438"/>
      <c r="C79" s="439"/>
      <c r="D79" s="439"/>
      <c r="E79" s="439"/>
      <c r="F79" s="440"/>
      <c r="G79" s="439"/>
      <c r="H79" s="439"/>
      <c r="I79" s="439"/>
      <c r="J79" s="439"/>
      <c r="K79" s="440"/>
    </row>
    <row r="80" spans="2:11" x14ac:dyDescent="0.35">
      <c r="B80" s="438"/>
      <c r="C80" s="439"/>
      <c r="D80" s="439"/>
      <c r="E80" s="439"/>
      <c r="F80" s="440"/>
      <c r="G80" s="439"/>
      <c r="H80" s="439"/>
      <c r="I80" s="439"/>
      <c r="J80" s="439"/>
      <c r="K80" s="440"/>
    </row>
    <row r="81" spans="2:11" x14ac:dyDescent="0.35">
      <c r="B81" s="438"/>
      <c r="C81" s="439"/>
      <c r="D81" s="439"/>
      <c r="E81" s="439"/>
      <c r="F81" s="440"/>
      <c r="G81" s="439"/>
      <c r="H81" s="439"/>
      <c r="I81" s="439"/>
      <c r="J81" s="439"/>
      <c r="K81" s="440"/>
    </row>
    <row r="82" spans="2:11" x14ac:dyDescent="0.35">
      <c r="B82" s="438"/>
      <c r="C82" s="439"/>
      <c r="D82" s="439"/>
      <c r="E82" s="439"/>
      <c r="F82" s="440"/>
      <c r="G82" s="439"/>
      <c r="H82" s="439"/>
      <c r="I82" s="439"/>
      <c r="J82" s="439"/>
      <c r="K82" s="440"/>
    </row>
    <row r="83" spans="2:11" x14ac:dyDescent="0.35">
      <c r="B83" s="441"/>
      <c r="C83" s="442"/>
      <c r="D83" s="442"/>
      <c r="E83" s="442"/>
      <c r="F83" s="443"/>
      <c r="G83" s="442"/>
      <c r="H83" s="442"/>
      <c r="I83" s="442"/>
      <c r="J83" s="442"/>
      <c r="K83" s="443"/>
    </row>
    <row r="84" spans="2:11" x14ac:dyDescent="0.35">
      <c r="B84" s="432" t="s">
        <v>353</v>
      </c>
      <c r="C84" s="433"/>
      <c r="D84" s="433"/>
      <c r="E84" s="433"/>
      <c r="F84" s="433"/>
      <c r="G84" s="433"/>
      <c r="H84" s="433"/>
      <c r="I84" s="433"/>
      <c r="J84" s="433"/>
      <c r="K84" s="434"/>
    </row>
    <row r="85" spans="2:11" x14ac:dyDescent="0.35">
      <c r="B85" s="435"/>
      <c r="C85" s="436"/>
      <c r="D85" s="436"/>
      <c r="E85" s="436"/>
      <c r="F85" s="436"/>
      <c r="G85" s="436"/>
      <c r="H85" s="436"/>
      <c r="I85" s="436"/>
      <c r="J85" s="436"/>
      <c r="K85" s="437"/>
    </row>
    <row r="86" spans="2:11" x14ac:dyDescent="0.35">
      <c r="B86" s="438"/>
      <c r="C86" s="439"/>
      <c r="D86" s="439"/>
      <c r="E86" s="439"/>
      <c r="F86" s="439"/>
      <c r="G86" s="439"/>
      <c r="H86" s="439"/>
      <c r="I86" s="439"/>
      <c r="J86" s="439"/>
      <c r="K86" s="440"/>
    </row>
    <row r="87" spans="2:11" x14ac:dyDescent="0.35">
      <c r="B87" s="438"/>
      <c r="C87" s="439"/>
      <c r="D87" s="439"/>
      <c r="E87" s="439"/>
      <c r="F87" s="439"/>
      <c r="G87" s="439"/>
      <c r="H87" s="439"/>
      <c r="I87" s="439"/>
      <c r="J87" s="439"/>
      <c r="K87" s="440"/>
    </row>
    <row r="88" spans="2:11" x14ac:dyDescent="0.35">
      <c r="B88" s="438"/>
      <c r="C88" s="439"/>
      <c r="D88" s="439"/>
      <c r="E88" s="439"/>
      <c r="F88" s="439"/>
      <c r="G88" s="439"/>
      <c r="H88" s="439"/>
      <c r="I88" s="439"/>
      <c r="J88" s="439"/>
      <c r="K88" s="440"/>
    </row>
    <row r="89" spans="2:11" x14ac:dyDescent="0.35">
      <c r="B89" s="438"/>
      <c r="C89" s="439"/>
      <c r="D89" s="439"/>
      <c r="E89" s="439"/>
      <c r="F89" s="439"/>
      <c r="G89" s="439"/>
      <c r="H89" s="439"/>
      <c r="I89" s="439"/>
      <c r="J89" s="439"/>
      <c r="K89" s="440"/>
    </row>
    <row r="90" spans="2:11" ht="15" customHeight="1" x14ac:dyDescent="0.35">
      <c r="B90" s="438"/>
      <c r="C90" s="439"/>
      <c r="D90" s="439"/>
      <c r="E90" s="439"/>
      <c r="F90" s="439"/>
      <c r="G90" s="439"/>
      <c r="H90" s="439"/>
      <c r="I90" s="439"/>
      <c r="J90" s="439"/>
      <c r="K90" s="440"/>
    </row>
    <row r="91" spans="2:11" x14ac:dyDescent="0.35">
      <c r="B91" s="438"/>
      <c r="C91" s="439"/>
      <c r="D91" s="439"/>
      <c r="E91" s="439"/>
      <c r="F91" s="439"/>
      <c r="G91" s="439"/>
      <c r="H91" s="439"/>
      <c r="I91" s="439"/>
      <c r="J91" s="439"/>
      <c r="K91" s="440"/>
    </row>
    <row r="92" spans="2:11" x14ac:dyDescent="0.35">
      <c r="B92" s="438"/>
      <c r="C92" s="439"/>
      <c r="D92" s="439"/>
      <c r="E92" s="439"/>
      <c r="F92" s="439"/>
      <c r="G92" s="439"/>
      <c r="H92" s="439"/>
      <c r="I92" s="439"/>
      <c r="J92" s="439"/>
      <c r="K92" s="440"/>
    </row>
    <row r="93" spans="2:11" x14ac:dyDescent="0.35">
      <c r="B93" s="438"/>
      <c r="C93" s="439"/>
      <c r="D93" s="439"/>
      <c r="E93" s="439"/>
      <c r="F93" s="439"/>
      <c r="G93" s="439"/>
      <c r="H93" s="439"/>
      <c r="I93" s="439"/>
      <c r="J93" s="439"/>
      <c r="K93" s="440"/>
    </row>
    <row r="94" spans="2:11" x14ac:dyDescent="0.35">
      <c r="B94" s="438"/>
      <c r="C94" s="439"/>
      <c r="D94" s="439"/>
      <c r="E94" s="439"/>
      <c r="F94" s="439"/>
      <c r="G94" s="439"/>
      <c r="H94" s="439"/>
      <c r="I94" s="439"/>
      <c r="J94" s="439"/>
      <c r="K94" s="440"/>
    </row>
    <row r="95" spans="2:11" x14ac:dyDescent="0.35">
      <c r="B95" s="438"/>
      <c r="C95" s="439"/>
      <c r="D95" s="439"/>
      <c r="E95" s="439"/>
      <c r="F95" s="439"/>
      <c r="G95" s="439"/>
      <c r="H95" s="439"/>
      <c r="I95" s="439"/>
      <c r="J95" s="439"/>
      <c r="K95" s="440"/>
    </row>
    <row r="96" spans="2:11" x14ac:dyDescent="0.35">
      <c r="B96" s="438"/>
      <c r="C96" s="439"/>
      <c r="D96" s="439"/>
      <c r="E96" s="439"/>
      <c r="F96" s="439"/>
      <c r="G96" s="439"/>
      <c r="H96" s="439"/>
      <c r="I96" s="439"/>
      <c r="J96" s="439"/>
      <c r="K96" s="440"/>
    </row>
    <row r="97" spans="2:11" x14ac:dyDescent="0.35">
      <c r="B97" s="438"/>
      <c r="C97" s="439"/>
      <c r="D97" s="439"/>
      <c r="E97" s="439"/>
      <c r="F97" s="439"/>
      <c r="G97" s="439"/>
      <c r="H97" s="439"/>
      <c r="I97" s="439"/>
      <c r="J97" s="439"/>
      <c r="K97" s="440"/>
    </row>
    <row r="98" spans="2:11" x14ac:dyDescent="0.35">
      <c r="B98" s="438"/>
      <c r="C98" s="439"/>
      <c r="D98" s="439"/>
      <c r="E98" s="439"/>
      <c r="F98" s="439"/>
      <c r="G98" s="439"/>
      <c r="H98" s="439"/>
      <c r="I98" s="439"/>
      <c r="J98" s="439"/>
      <c r="K98" s="440"/>
    </row>
    <row r="99" spans="2:11" x14ac:dyDescent="0.35">
      <c r="B99" s="438"/>
      <c r="C99" s="439"/>
      <c r="D99" s="439"/>
      <c r="E99" s="439"/>
      <c r="F99" s="439"/>
      <c r="G99" s="439"/>
      <c r="H99" s="439"/>
      <c r="I99" s="439"/>
      <c r="J99" s="439"/>
      <c r="K99" s="440"/>
    </row>
    <row r="100" spans="2:11" x14ac:dyDescent="0.35">
      <c r="B100" s="438"/>
      <c r="C100" s="439"/>
      <c r="D100" s="439"/>
      <c r="E100" s="439"/>
      <c r="F100" s="439"/>
      <c r="G100" s="439"/>
      <c r="H100" s="439"/>
      <c r="I100" s="439"/>
      <c r="J100" s="439"/>
      <c r="K100" s="440"/>
    </row>
    <row r="101" spans="2:11" x14ac:dyDescent="0.35">
      <c r="B101" s="438"/>
      <c r="C101" s="439"/>
      <c r="D101" s="439"/>
      <c r="E101" s="439"/>
      <c r="F101" s="439"/>
      <c r="G101" s="439"/>
      <c r="H101" s="439"/>
      <c r="I101" s="439"/>
      <c r="J101" s="439"/>
      <c r="K101" s="440"/>
    </row>
    <row r="102" spans="2:11" x14ac:dyDescent="0.35">
      <c r="B102" s="438"/>
      <c r="C102" s="439"/>
      <c r="D102" s="439"/>
      <c r="E102" s="439"/>
      <c r="F102" s="439"/>
      <c r="G102" s="439"/>
      <c r="H102" s="439"/>
      <c r="I102" s="439"/>
      <c r="J102" s="439"/>
      <c r="K102" s="440"/>
    </row>
    <row r="103" spans="2:11" x14ac:dyDescent="0.35">
      <c r="B103" s="438"/>
      <c r="C103" s="439"/>
      <c r="D103" s="439"/>
      <c r="E103" s="439"/>
      <c r="F103" s="439"/>
      <c r="G103" s="439"/>
      <c r="H103" s="439"/>
      <c r="I103" s="439"/>
      <c r="J103" s="439"/>
      <c r="K103" s="440"/>
    </row>
    <row r="104" spans="2:11" x14ac:dyDescent="0.35">
      <c r="B104" s="438"/>
      <c r="C104" s="439"/>
      <c r="D104" s="439"/>
      <c r="E104" s="439"/>
      <c r="F104" s="439"/>
      <c r="G104" s="439"/>
      <c r="H104" s="439"/>
      <c r="I104" s="439"/>
      <c r="J104" s="439"/>
      <c r="K104" s="440"/>
    </row>
    <row r="105" spans="2:11" x14ac:dyDescent="0.35">
      <c r="B105" s="438"/>
      <c r="C105" s="439"/>
      <c r="D105" s="439"/>
      <c r="E105" s="439"/>
      <c r="F105" s="439"/>
      <c r="G105" s="439"/>
      <c r="H105" s="439"/>
      <c r="I105" s="439"/>
      <c r="J105" s="439"/>
      <c r="K105" s="440"/>
    </row>
    <row r="106" spans="2:11" x14ac:dyDescent="0.35">
      <c r="B106" s="438"/>
      <c r="C106" s="439"/>
      <c r="D106" s="439"/>
      <c r="E106" s="439"/>
      <c r="F106" s="439"/>
      <c r="G106" s="439"/>
      <c r="H106" s="439"/>
      <c r="I106" s="439"/>
      <c r="J106" s="439"/>
      <c r="K106" s="440"/>
    </row>
    <row r="107" spans="2:11" x14ac:dyDescent="0.35">
      <c r="B107" s="438"/>
      <c r="C107" s="439"/>
      <c r="D107" s="439"/>
      <c r="E107" s="439"/>
      <c r="F107" s="439"/>
      <c r="G107" s="439"/>
      <c r="H107" s="439"/>
      <c r="I107" s="439"/>
      <c r="J107" s="439"/>
      <c r="K107" s="440"/>
    </row>
    <row r="108" spans="2:11" x14ac:dyDescent="0.35">
      <c r="B108" s="438"/>
      <c r="C108" s="439"/>
      <c r="D108" s="439"/>
      <c r="E108" s="439"/>
      <c r="F108" s="439"/>
      <c r="G108" s="439"/>
      <c r="H108" s="439"/>
      <c r="I108" s="439"/>
      <c r="J108" s="439"/>
      <c r="K108" s="440"/>
    </row>
    <row r="109" spans="2:11" x14ac:dyDescent="0.35">
      <c r="B109" s="438"/>
      <c r="C109" s="439"/>
      <c r="D109" s="439"/>
      <c r="E109" s="439"/>
      <c r="F109" s="439"/>
      <c r="G109" s="439"/>
      <c r="H109" s="439"/>
      <c r="I109" s="439"/>
      <c r="J109" s="439"/>
      <c r="K109" s="440"/>
    </row>
    <row r="110" spans="2:11" x14ac:dyDescent="0.35">
      <c r="B110" s="438"/>
      <c r="C110" s="439"/>
      <c r="D110" s="439"/>
      <c r="E110" s="439"/>
      <c r="F110" s="439"/>
      <c r="G110" s="439"/>
      <c r="H110" s="439"/>
      <c r="I110" s="439"/>
      <c r="J110" s="439"/>
      <c r="K110" s="440"/>
    </row>
    <row r="111" spans="2:11" x14ac:dyDescent="0.35">
      <c r="B111" s="438"/>
      <c r="C111" s="439"/>
      <c r="D111" s="439"/>
      <c r="E111" s="439"/>
      <c r="F111" s="439"/>
      <c r="G111" s="439"/>
      <c r="H111" s="439"/>
      <c r="I111" s="439"/>
      <c r="J111" s="439"/>
      <c r="K111" s="440"/>
    </row>
    <row r="112" spans="2:11" x14ac:dyDescent="0.35">
      <c r="B112" s="438"/>
      <c r="C112" s="439"/>
      <c r="D112" s="439"/>
      <c r="E112" s="439"/>
      <c r="F112" s="439"/>
      <c r="G112" s="439"/>
      <c r="H112" s="439"/>
      <c r="I112" s="439"/>
      <c r="J112" s="439"/>
      <c r="K112" s="440"/>
    </row>
    <row r="113" spans="2:11" x14ac:dyDescent="0.35">
      <c r="B113" s="438"/>
      <c r="C113" s="439"/>
      <c r="D113" s="439"/>
      <c r="E113" s="439"/>
      <c r="F113" s="439"/>
      <c r="G113" s="439"/>
      <c r="H113" s="439"/>
      <c r="I113" s="439"/>
      <c r="J113" s="439"/>
      <c r="K113" s="440"/>
    </row>
    <row r="114" spans="2:11" x14ac:dyDescent="0.35">
      <c r="B114" s="441"/>
      <c r="C114" s="442"/>
      <c r="D114" s="442"/>
      <c r="E114" s="442"/>
      <c r="F114" s="442"/>
      <c r="G114" s="442"/>
      <c r="H114" s="442"/>
      <c r="I114" s="442"/>
      <c r="J114" s="442"/>
      <c r="K114" s="443"/>
    </row>
  </sheetData>
  <mergeCells count="20">
    <mergeCell ref="B84:K84"/>
    <mergeCell ref="B85:K114"/>
    <mergeCell ref="B45:F63"/>
    <mergeCell ref="G45:K63"/>
    <mergeCell ref="B64:F64"/>
    <mergeCell ref="G64:K64"/>
    <mergeCell ref="B65:F83"/>
    <mergeCell ref="G65:K83"/>
    <mergeCell ref="B24:F24"/>
    <mergeCell ref="G24:K24"/>
    <mergeCell ref="B25:F43"/>
    <mergeCell ref="G25:K43"/>
    <mergeCell ref="B44:F44"/>
    <mergeCell ref="G44:K44"/>
    <mergeCell ref="B2:F3"/>
    <mergeCell ref="G2:K3"/>
    <mergeCell ref="B4:F4"/>
    <mergeCell ref="G4:K4"/>
    <mergeCell ref="B5:F23"/>
    <mergeCell ref="G5:K23"/>
  </mergeCells>
  <pageMargins left="0.70866141732283472" right="0.70866141732283472" top="0.74803149606299213" bottom="0.74803149606299213" header="0.31496062992125984" footer="0.31496062992125984"/>
  <pageSetup scale="57" orientation="portrait" r:id="rId1"/>
  <headerFooter scaleWithDoc="0" alignWithMargins="0"/>
  <rowBreaks count="1" manualBreakCount="1">
    <brk id="83" max="16383" man="1"/>
  </row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5BD88D-4BC9-431F-A7DC-837F1435153B}">
  <dimension ref="A2:Z88"/>
  <sheetViews>
    <sheetView showGridLines="0" topLeftCell="A31" zoomScaleNormal="100" workbookViewId="0">
      <selection activeCell="J2" sqref="J2:O3"/>
    </sheetView>
  </sheetViews>
  <sheetFormatPr baseColWidth="10" defaultColWidth="2.453125" defaultRowHeight="14.5" x14ac:dyDescent="0.35"/>
  <cols>
    <col min="1" max="1" width="2.453125" style="184" customWidth="1"/>
    <col min="2" max="2" width="5.81640625" style="184" customWidth="1"/>
    <col min="3" max="3" width="18.453125" style="184" customWidth="1"/>
    <col min="4" max="4" width="10.453125" style="184" customWidth="1"/>
    <col min="5" max="5" width="5.81640625" style="184" bestFit="1" customWidth="1"/>
    <col min="6" max="6" width="5.54296875" style="184" bestFit="1" customWidth="1"/>
    <col min="7" max="7" width="26.7265625" style="184" customWidth="1"/>
    <col min="8" max="8" width="5.81640625" style="184" bestFit="1" customWidth="1"/>
    <col min="9" max="9" width="5.54296875" style="184" bestFit="1" customWidth="1"/>
    <col min="10" max="10" width="26.1796875" style="184" customWidth="1"/>
    <col min="11" max="14" width="8" style="184" customWidth="1"/>
    <col min="15" max="15" width="20.54296875" style="184" customWidth="1"/>
    <col min="16" max="16384" width="2.453125" style="184"/>
  </cols>
  <sheetData>
    <row r="2" spans="2:15" ht="15" customHeight="1" x14ac:dyDescent="0.35">
      <c r="B2" s="450" t="s">
        <v>21</v>
      </c>
      <c r="C2" s="451"/>
      <c r="D2" s="451"/>
      <c r="E2" s="451"/>
      <c r="F2" s="451"/>
      <c r="G2" s="451"/>
      <c r="H2" s="451"/>
      <c r="I2" s="452"/>
      <c r="J2" s="456" t="s">
        <v>344</v>
      </c>
      <c r="K2" s="451"/>
      <c r="L2" s="451"/>
      <c r="M2" s="451"/>
      <c r="N2" s="451"/>
      <c r="O2" s="452"/>
    </row>
    <row r="3" spans="2:15" ht="24.75" customHeight="1" x14ac:dyDescent="0.35">
      <c r="B3" s="453"/>
      <c r="C3" s="454"/>
      <c r="D3" s="454"/>
      <c r="E3" s="454"/>
      <c r="F3" s="454"/>
      <c r="G3" s="454"/>
      <c r="H3" s="454"/>
      <c r="I3" s="455"/>
      <c r="J3" s="453"/>
      <c r="K3" s="454"/>
      <c r="L3" s="454"/>
      <c r="M3" s="454"/>
      <c r="N3" s="454"/>
      <c r="O3" s="455"/>
    </row>
    <row r="4" spans="2:15" x14ac:dyDescent="0.35">
      <c r="E4" s="185"/>
      <c r="F4" s="185"/>
      <c r="I4" s="185"/>
      <c r="K4" s="185"/>
      <c r="L4" s="185"/>
      <c r="M4" s="185"/>
      <c r="N4" s="185"/>
    </row>
    <row r="5" spans="2:15" ht="15.75" customHeight="1" thickBot="1" x14ac:dyDescent="0.4"/>
    <row r="6" spans="2:15" x14ac:dyDescent="0.35">
      <c r="B6" s="457" t="s">
        <v>358</v>
      </c>
      <c r="C6" s="458"/>
      <c r="D6" s="458"/>
      <c r="E6" s="458"/>
      <c r="F6" s="458"/>
      <c r="G6" s="458"/>
      <c r="H6" s="458"/>
      <c r="I6" s="458"/>
      <c r="J6" s="458"/>
      <c r="K6" s="458"/>
      <c r="L6" s="458"/>
      <c r="M6" s="458"/>
      <c r="N6" s="458"/>
      <c r="O6" s="459"/>
    </row>
    <row r="7" spans="2:15" ht="15" thickBot="1" x14ac:dyDescent="0.4">
      <c r="B7" s="460" t="s">
        <v>100</v>
      </c>
      <c r="C7" s="461"/>
      <c r="D7" s="462"/>
      <c r="E7" s="463" t="s">
        <v>359</v>
      </c>
      <c r="F7" s="461"/>
      <c r="G7" s="461"/>
      <c r="H7" s="461"/>
      <c r="I7" s="461"/>
      <c r="J7" s="461"/>
      <c r="K7" s="461"/>
      <c r="L7" s="461"/>
      <c r="M7" s="461"/>
      <c r="N7" s="461"/>
      <c r="O7" s="464"/>
    </row>
    <row r="8" spans="2:15" ht="15" customHeight="1" x14ac:dyDescent="0.35">
      <c r="B8" s="444" t="s">
        <v>360</v>
      </c>
      <c r="C8" s="445"/>
      <c r="D8" s="446"/>
      <c r="E8" s="447" t="s">
        <v>361</v>
      </c>
      <c r="F8" s="448"/>
      <c r="G8" s="448"/>
      <c r="H8" s="448"/>
      <c r="I8" s="448"/>
      <c r="J8" s="448"/>
      <c r="K8" s="448"/>
      <c r="L8" s="448"/>
      <c r="M8" s="448"/>
      <c r="N8" s="448"/>
      <c r="O8" s="449"/>
    </row>
    <row r="9" spans="2:15" ht="15" customHeight="1" x14ac:dyDescent="0.35">
      <c r="B9" s="465" t="s">
        <v>362</v>
      </c>
      <c r="C9" s="466"/>
      <c r="D9" s="467"/>
      <c r="E9" s="468" t="s">
        <v>5</v>
      </c>
      <c r="F9" s="469" t="s">
        <v>363</v>
      </c>
      <c r="G9" s="469"/>
      <c r="H9" s="469" t="s">
        <v>363</v>
      </c>
      <c r="I9" s="469"/>
      <c r="J9" s="469" t="s">
        <v>363</v>
      </c>
      <c r="K9" s="469"/>
      <c r="L9" s="469" t="s">
        <v>363</v>
      </c>
      <c r="M9" s="469"/>
      <c r="N9" s="469" t="s">
        <v>363</v>
      </c>
      <c r="O9" s="470"/>
    </row>
    <row r="10" spans="2:15" x14ac:dyDescent="0.35">
      <c r="B10" s="471" t="s">
        <v>364</v>
      </c>
      <c r="C10" s="472"/>
      <c r="D10" s="473"/>
      <c r="E10" s="468" t="s">
        <v>365</v>
      </c>
      <c r="F10" s="469" t="s">
        <v>363</v>
      </c>
      <c r="G10" s="469"/>
      <c r="H10" s="469" t="s">
        <v>363</v>
      </c>
      <c r="I10" s="469"/>
      <c r="J10" s="469" t="s">
        <v>363</v>
      </c>
      <c r="K10" s="469"/>
      <c r="L10" s="469" t="s">
        <v>363</v>
      </c>
      <c r="M10" s="469"/>
      <c r="N10" s="469" t="s">
        <v>363</v>
      </c>
      <c r="O10" s="470"/>
    </row>
    <row r="11" spans="2:15" x14ac:dyDescent="0.35">
      <c r="B11" s="471" t="s">
        <v>366</v>
      </c>
      <c r="C11" s="472"/>
      <c r="D11" s="473"/>
      <c r="E11" s="468" t="s">
        <v>98</v>
      </c>
      <c r="F11" s="469" t="s">
        <v>363</v>
      </c>
      <c r="G11" s="469"/>
      <c r="H11" s="469" t="s">
        <v>363</v>
      </c>
      <c r="I11" s="469"/>
      <c r="J11" s="469" t="s">
        <v>363</v>
      </c>
      <c r="K11" s="469"/>
      <c r="L11" s="469" t="s">
        <v>363</v>
      </c>
      <c r="M11" s="469"/>
      <c r="N11" s="469" t="s">
        <v>363</v>
      </c>
      <c r="O11" s="470"/>
    </row>
    <row r="12" spans="2:15" ht="14.5" customHeight="1" x14ac:dyDescent="0.35">
      <c r="B12" s="471" t="s">
        <v>367</v>
      </c>
      <c r="C12" s="472"/>
      <c r="D12" s="473"/>
      <c r="E12" s="468" t="str">
        <f>IF(AND(COUNTIF(D24:D33,"SIMPLE")&gt;1,COUNTIF(D24:D33,"DOBLE")=0)=TRUE,CONCATENATE(COUNTIF(D24:D33,"SIMPLE")," SOPORTES SIMPLES"),IF(AND(COUNTIF(D24:D33,"SIMPLE")=0,COUNTIF(D24:D33,"DOBLE")&gt;1)=TRUE,CONCATENATE(COUNTIF(D24:D33,"DOBLE")," SOPORTES DOBLES"),CONCATENATE(COUNTIF(D24:D33,"SIMPLE")," SOPORTES SIMPLES Y ",COUNTIF(D24:D33,"DOBLE")," SOPORTES DOBLES")))</f>
        <v>3 SOPORTES DOBLES</v>
      </c>
      <c r="F12" s="469" t="s">
        <v>363</v>
      </c>
      <c r="G12" s="469"/>
      <c r="H12" s="469" t="s">
        <v>363</v>
      </c>
      <c r="I12" s="469"/>
      <c r="J12" s="469" t="s">
        <v>363</v>
      </c>
      <c r="K12" s="469"/>
      <c r="L12" s="469" t="s">
        <v>363</v>
      </c>
      <c r="M12" s="469"/>
      <c r="N12" s="469" t="s">
        <v>363</v>
      </c>
      <c r="O12" s="470"/>
    </row>
    <row r="13" spans="2:15" ht="15" customHeight="1" x14ac:dyDescent="0.35">
      <c r="B13" s="471" t="s">
        <v>368</v>
      </c>
      <c r="C13" s="472"/>
      <c r="D13" s="473"/>
      <c r="E13" s="468" t="s">
        <v>369</v>
      </c>
      <c r="F13" s="469" t="s">
        <v>363</v>
      </c>
      <c r="G13" s="469"/>
      <c r="H13" s="469" t="s">
        <v>363</v>
      </c>
      <c r="I13" s="469"/>
      <c r="J13" s="469" t="s">
        <v>363</v>
      </c>
      <c r="K13" s="469"/>
      <c r="L13" s="469" t="s">
        <v>363</v>
      </c>
      <c r="M13" s="469"/>
      <c r="N13" s="469" t="s">
        <v>363</v>
      </c>
      <c r="O13" s="470"/>
    </row>
    <row r="14" spans="2:15" x14ac:dyDescent="0.35">
      <c r="B14" s="471" t="s">
        <v>370</v>
      </c>
      <c r="C14" s="472"/>
      <c r="D14" s="473"/>
      <c r="E14" s="468" t="s">
        <v>98</v>
      </c>
      <c r="F14" s="469" t="s">
        <v>363</v>
      </c>
      <c r="G14" s="469"/>
      <c r="H14" s="469" t="s">
        <v>363</v>
      </c>
      <c r="I14" s="469"/>
      <c r="J14" s="469" t="s">
        <v>363</v>
      </c>
      <c r="K14" s="469"/>
      <c r="L14" s="469" t="s">
        <v>363</v>
      </c>
      <c r="M14" s="469"/>
      <c r="N14" s="469" t="s">
        <v>363</v>
      </c>
      <c r="O14" s="470"/>
    </row>
    <row r="15" spans="2:15" ht="20.25" customHeight="1" x14ac:dyDescent="0.35">
      <c r="B15" s="471" t="s">
        <v>371</v>
      </c>
      <c r="C15" s="472"/>
      <c r="D15" s="473"/>
      <c r="E15" s="468" t="s">
        <v>5</v>
      </c>
      <c r="F15" s="469" t="s">
        <v>363</v>
      </c>
      <c r="G15" s="469"/>
      <c r="H15" s="469" t="s">
        <v>363</v>
      </c>
      <c r="I15" s="469"/>
      <c r="J15" s="469" t="s">
        <v>363</v>
      </c>
      <c r="K15" s="469"/>
      <c r="L15" s="469" t="s">
        <v>363</v>
      </c>
      <c r="M15" s="469"/>
      <c r="N15" s="469" t="s">
        <v>363</v>
      </c>
      <c r="O15" s="470"/>
    </row>
    <row r="16" spans="2:15" ht="15" customHeight="1" x14ac:dyDescent="0.35">
      <c r="B16" s="471" t="s">
        <v>372</v>
      </c>
      <c r="C16" s="472"/>
      <c r="D16" s="473"/>
      <c r="E16" s="468" t="s">
        <v>5</v>
      </c>
      <c r="F16" s="469" t="s">
        <v>363</v>
      </c>
      <c r="G16" s="469"/>
      <c r="H16" s="469" t="s">
        <v>363</v>
      </c>
      <c r="I16" s="469"/>
      <c r="J16" s="469" t="s">
        <v>363</v>
      </c>
      <c r="K16" s="469"/>
      <c r="L16" s="469" t="s">
        <v>363</v>
      </c>
      <c r="M16" s="469"/>
      <c r="N16" s="469" t="s">
        <v>363</v>
      </c>
      <c r="O16" s="470"/>
    </row>
    <row r="17" spans="2:15" x14ac:dyDescent="0.35">
      <c r="B17" s="471" t="s">
        <v>373</v>
      </c>
      <c r="C17" s="472"/>
      <c r="D17" s="473"/>
      <c r="E17" s="468" t="s">
        <v>5</v>
      </c>
      <c r="F17" s="469" t="s">
        <v>363</v>
      </c>
      <c r="G17" s="469"/>
      <c r="H17" s="469" t="s">
        <v>363</v>
      </c>
      <c r="I17" s="469"/>
      <c r="J17" s="469" t="s">
        <v>363</v>
      </c>
      <c r="K17" s="469"/>
      <c r="L17" s="469" t="s">
        <v>363</v>
      </c>
      <c r="M17" s="469"/>
      <c r="N17" s="469" t="s">
        <v>363</v>
      </c>
      <c r="O17" s="470"/>
    </row>
    <row r="18" spans="2:15" ht="15" customHeight="1" x14ac:dyDescent="0.35">
      <c r="B18" s="471" t="s">
        <v>374</v>
      </c>
      <c r="C18" s="472"/>
      <c r="D18" s="473"/>
      <c r="E18" s="468" t="s">
        <v>5</v>
      </c>
      <c r="F18" s="469" t="s">
        <v>363</v>
      </c>
      <c r="G18" s="469"/>
      <c r="H18" s="469" t="s">
        <v>363</v>
      </c>
      <c r="I18" s="469"/>
      <c r="J18" s="469" t="s">
        <v>363</v>
      </c>
      <c r="K18" s="469"/>
      <c r="L18" s="469" t="s">
        <v>363</v>
      </c>
      <c r="M18" s="469"/>
      <c r="N18" s="469" t="s">
        <v>363</v>
      </c>
      <c r="O18" s="470"/>
    </row>
    <row r="19" spans="2:15" ht="15" thickBot="1" x14ac:dyDescent="0.4">
      <c r="B19" s="476" t="s">
        <v>375</v>
      </c>
      <c r="C19" s="477"/>
      <c r="D19" s="478"/>
      <c r="E19" s="479" t="s">
        <v>98</v>
      </c>
      <c r="F19" s="480" t="s">
        <v>363</v>
      </c>
      <c r="G19" s="480"/>
      <c r="H19" s="480" t="s">
        <v>363</v>
      </c>
      <c r="I19" s="480"/>
      <c r="J19" s="480" t="s">
        <v>363</v>
      </c>
      <c r="K19" s="480"/>
      <c r="L19" s="480" t="s">
        <v>363</v>
      </c>
      <c r="M19" s="480"/>
      <c r="N19" s="480" t="s">
        <v>363</v>
      </c>
      <c r="O19" s="481"/>
    </row>
    <row r="20" spans="2:15" ht="15" thickBot="1" x14ac:dyDescent="0.4"/>
    <row r="21" spans="2:15" ht="15" thickBot="1" x14ac:dyDescent="0.4">
      <c r="B21" s="482" t="s">
        <v>376</v>
      </c>
      <c r="C21" s="483"/>
      <c r="D21" s="483"/>
      <c r="E21" s="483"/>
      <c r="F21" s="483"/>
      <c r="G21" s="483"/>
      <c r="H21" s="483"/>
      <c r="I21" s="483"/>
      <c r="J21" s="483"/>
      <c r="K21" s="483"/>
      <c r="L21" s="483"/>
      <c r="M21" s="483"/>
      <c r="N21" s="483"/>
      <c r="O21" s="484"/>
    </row>
    <row r="22" spans="2:15" ht="15" customHeight="1" thickBot="1" x14ac:dyDescent="0.4">
      <c r="B22" s="496" t="s">
        <v>377</v>
      </c>
      <c r="C22" s="497"/>
      <c r="D22" s="498"/>
      <c r="E22" s="496" t="s">
        <v>378</v>
      </c>
      <c r="F22" s="497"/>
      <c r="G22" s="497"/>
      <c r="H22" s="496" t="s">
        <v>379</v>
      </c>
      <c r="I22" s="497"/>
      <c r="J22" s="499"/>
      <c r="K22" s="474" t="s">
        <v>380</v>
      </c>
      <c r="L22" s="475"/>
      <c r="M22" s="474" t="s">
        <v>381</v>
      </c>
      <c r="N22" s="475"/>
      <c r="O22" s="488" t="s">
        <v>382</v>
      </c>
    </row>
    <row r="23" spans="2:15" x14ac:dyDescent="0.35">
      <c r="B23" s="186" t="s">
        <v>383</v>
      </c>
      <c r="C23" s="187" t="s">
        <v>145</v>
      </c>
      <c r="D23" s="188" t="s">
        <v>104</v>
      </c>
      <c r="E23" s="189" t="s">
        <v>384</v>
      </c>
      <c r="F23" s="190" t="s">
        <v>85</v>
      </c>
      <c r="G23" s="191" t="s">
        <v>207</v>
      </c>
      <c r="H23" s="187" t="s">
        <v>384</v>
      </c>
      <c r="I23" s="190" t="s">
        <v>85</v>
      </c>
      <c r="J23" s="188" t="s">
        <v>207</v>
      </c>
      <c r="K23" s="187" t="s">
        <v>385</v>
      </c>
      <c r="L23" s="187" t="s">
        <v>386</v>
      </c>
      <c r="M23" s="187" t="s">
        <v>385</v>
      </c>
      <c r="N23" s="187" t="s">
        <v>386</v>
      </c>
      <c r="O23" s="489"/>
    </row>
    <row r="24" spans="2:15" ht="15" customHeight="1" x14ac:dyDescent="0.35">
      <c r="B24" s="490" t="s">
        <v>387</v>
      </c>
      <c r="C24" s="492" t="s">
        <v>388</v>
      </c>
      <c r="D24" s="493" t="s">
        <v>389</v>
      </c>
      <c r="E24" s="485">
        <v>13</v>
      </c>
      <c r="F24" s="494"/>
      <c r="G24" s="495" t="s">
        <v>390</v>
      </c>
      <c r="H24" s="485">
        <v>13</v>
      </c>
      <c r="I24" s="192">
        <v>1</v>
      </c>
      <c r="J24" s="193" t="s">
        <v>391</v>
      </c>
      <c r="K24" s="486">
        <f>+IF($G24="","",VLOOKUP($G24,[8]Hoja1!$C:$P,14,FALSE)*$F24)</f>
        <v>0</v>
      </c>
      <c r="L24" s="194">
        <f>+IF($J24="","",VLOOKUP($J24,[8]Hoja1!$C:$P,14,FALSE)*$I24)</f>
        <v>24.2</v>
      </c>
      <c r="M24" s="487">
        <f>+IF($G24="","",VLOOKUP($G24,[8]Hoja1!$C:$P,13,FALSE)*$F24)</f>
        <v>0</v>
      </c>
      <c r="N24" s="195">
        <f>+IF($J24="","",VLOOKUP($J24,[8]Hoja1!$C:$P,13,FALSE)*$I24)</f>
        <v>0.66676999999999997</v>
      </c>
      <c r="O24" s="512" t="s">
        <v>392</v>
      </c>
    </row>
    <row r="25" spans="2:15" ht="15" customHeight="1" x14ac:dyDescent="0.35">
      <c r="B25" s="490"/>
      <c r="C25" s="492"/>
      <c r="D25" s="493"/>
      <c r="E25" s="485"/>
      <c r="F25" s="494"/>
      <c r="G25" s="495"/>
      <c r="H25" s="485"/>
      <c r="I25" s="192">
        <v>1</v>
      </c>
      <c r="J25" s="193" t="s">
        <v>393</v>
      </c>
      <c r="K25" s="486"/>
      <c r="L25" s="194">
        <f>+IF($J25="","",VLOOKUP($J25,[8]Hoja1!$C:$P,14,FALSE)*$I25)</f>
        <v>13</v>
      </c>
      <c r="M25" s="487"/>
      <c r="N25" s="195">
        <f>+IF($J25="","",VLOOKUP($J25,[8]Hoja1!$C:$P,13,FALSE)*$I25)</f>
        <v>0.11271100000000001</v>
      </c>
      <c r="O25" s="512"/>
    </row>
    <row r="26" spans="2:15" x14ac:dyDescent="0.35">
      <c r="B26" s="491"/>
      <c r="C26" s="492"/>
      <c r="D26" s="493"/>
      <c r="E26" s="485"/>
      <c r="F26" s="494"/>
      <c r="G26" s="495"/>
      <c r="H26" s="485"/>
      <c r="I26" s="192">
        <v>1</v>
      </c>
      <c r="J26" s="193" t="s">
        <v>394</v>
      </c>
      <c r="K26" s="486"/>
      <c r="L26" s="194">
        <f>+IF($J26="","",VLOOKUP($J26,[8]Hoja1!$C:$P,14,FALSE)*$I26)</f>
        <v>32</v>
      </c>
      <c r="M26" s="487"/>
      <c r="N26" s="195">
        <f>+IF($J26="","",VLOOKUP($J26,[8]Hoja1!$C:$P,13,FALSE)*$I26)</f>
        <v>0.22</v>
      </c>
      <c r="O26" s="512"/>
    </row>
    <row r="27" spans="2:15" ht="15" customHeight="1" x14ac:dyDescent="0.35">
      <c r="B27" s="510" t="s">
        <v>395</v>
      </c>
      <c r="C27" s="492" t="s">
        <v>388</v>
      </c>
      <c r="D27" s="493" t="s">
        <v>389</v>
      </c>
      <c r="E27" s="485">
        <v>13</v>
      </c>
      <c r="F27" s="494"/>
      <c r="G27" s="495" t="s">
        <v>390</v>
      </c>
      <c r="H27" s="485">
        <v>13</v>
      </c>
      <c r="I27" s="192">
        <v>1</v>
      </c>
      <c r="J27" s="193" t="s">
        <v>391</v>
      </c>
      <c r="K27" s="486">
        <f>+IF($G27="","",VLOOKUP($G27,[8]Hoja1!$C:$P,14,FALSE)*$F27)</f>
        <v>0</v>
      </c>
      <c r="L27" s="194">
        <f>+IF($J27="","",VLOOKUP($J27,[8]Hoja1!$C:$P,14,FALSE)*$I27)</f>
        <v>24.2</v>
      </c>
      <c r="M27" s="487">
        <f>+IF($G27="","",VLOOKUP($G27,[8]Hoja1!$C:$P,13,FALSE)*$F27)</f>
        <v>0</v>
      </c>
      <c r="N27" s="195">
        <f>+IF($J27="","",VLOOKUP($J27,[8]Hoja1!$C:$P,13,FALSE)*$I27)</f>
        <v>0.66676999999999997</v>
      </c>
      <c r="O27" s="512"/>
    </row>
    <row r="28" spans="2:15" ht="15" customHeight="1" x14ac:dyDescent="0.35">
      <c r="B28" s="511"/>
      <c r="C28" s="492"/>
      <c r="D28" s="493"/>
      <c r="E28" s="485"/>
      <c r="F28" s="494"/>
      <c r="G28" s="495"/>
      <c r="H28" s="485"/>
      <c r="I28" s="192">
        <v>1</v>
      </c>
      <c r="J28" s="193" t="s">
        <v>393</v>
      </c>
      <c r="K28" s="486"/>
      <c r="L28" s="194">
        <f>+IF($J28="","",VLOOKUP($J28,[8]Hoja1!$C:$P,14,FALSE)*$I28)</f>
        <v>13</v>
      </c>
      <c r="M28" s="487"/>
      <c r="N28" s="195">
        <f>+IF($J28="","",VLOOKUP($J28,[8]Hoja1!$C:$P,13,FALSE)*$I28)</f>
        <v>0.11271100000000001</v>
      </c>
      <c r="O28" s="512"/>
    </row>
    <row r="29" spans="2:15" ht="15" customHeight="1" x14ac:dyDescent="0.35">
      <c r="B29" s="511"/>
      <c r="C29" s="492"/>
      <c r="D29" s="493"/>
      <c r="E29" s="485"/>
      <c r="F29" s="494"/>
      <c r="G29" s="495"/>
      <c r="H29" s="485"/>
      <c r="I29" s="192">
        <v>1</v>
      </c>
      <c r="J29" s="193" t="s">
        <v>394</v>
      </c>
      <c r="K29" s="486"/>
      <c r="L29" s="194">
        <f>+IF($J29="","",VLOOKUP($J29,[8]Hoja1!$C:$P,14,FALSE)*$I29)</f>
        <v>32</v>
      </c>
      <c r="M29" s="487"/>
      <c r="N29" s="195">
        <f>+IF($J29="","",VLOOKUP($J29,[8]Hoja1!$C:$P,13,FALSE)*$I29)</f>
        <v>0.22</v>
      </c>
      <c r="O29" s="512"/>
    </row>
    <row r="30" spans="2:15" ht="15" customHeight="1" x14ac:dyDescent="0.35">
      <c r="B30" s="510" t="s">
        <v>396</v>
      </c>
      <c r="C30" s="492" t="s">
        <v>388</v>
      </c>
      <c r="D30" s="493" t="s">
        <v>389</v>
      </c>
      <c r="E30" s="485">
        <v>13</v>
      </c>
      <c r="F30" s="494"/>
      <c r="G30" s="495" t="s">
        <v>390</v>
      </c>
      <c r="H30" s="485">
        <v>13</v>
      </c>
      <c r="I30" s="192">
        <v>1</v>
      </c>
      <c r="J30" s="193" t="s">
        <v>391</v>
      </c>
      <c r="K30" s="486">
        <f>+IF($G30="","",VLOOKUP($G30,[8]Hoja1!$C:$P,14,FALSE)*$F30)</f>
        <v>0</v>
      </c>
      <c r="L30" s="194">
        <f>+IF($J30="","",VLOOKUP($J30,[8]Hoja1!$C:$P,14,FALSE)*$I30)</f>
        <v>24.2</v>
      </c>
      <c r="M30" s="487">
        <f>+IF($G30="","",VLOOKUP($G30,[8]Hoja1!$C:$P,13,FALSE)*$F30)</f>
        <v>0</v>
      </c>
      <c r="N30" s="195">
        <f>+IF($J30="","",VLOOKUP($J30,[8]Hoja1!$C:$P,13,FALSE)*$I30)</f>
        <v>0.66676999999999997</v>
      </c>
      <c r="O30" s="512"/>
    </row>
    <row r="31" spans="2:15" ht="15" customHeight="1" x14ac:dyDescent="0.35">
      <c r="B31" s="511"/>
      <c r="C31" s="492"/>
      <c r="D31" s="493"/>
      <c r="E31" s="485"/>
      <c r="F31" s="494"/>
      <c r="G31" s="495"/>
      <c r="H31" s="485"/>
      <c r="I31" s="192">
        <v>1</v>
      </c>
      <c r="J31" s="193" t="s">
        <v>393</v>
      </c>
      <c r="K31" s="486"/>
      <c r="L31" s="194">
        <f>+IF($J31="","",VLOOKUP($J31,[8]Hoja1!$C:$P,14,FALSE)*$I31)</f>
        <v>13</v>
      </c>
      <c r="M31" s="487"/>
      <c r="N31" s="195">
        <f>+IF($J31="","",VLOOKUP($J31,[8]Hoja1!$C:$P,13,FALSE)*$I31)</f>
        <v>0.11271100000000001</v>
      </c>
      <c r="O31" s="512"/>
    </row>
    <row r="32" spans="2:15" ht="15" customHeight="1" x14ac:dyDescent="0.35">
      <c r="B32" s="511"/>
      <c r="C32" s="492"/>
      <c r="D32" s="493"/>
      <c r="E32" s="485"/>
      <c r="F32" s="494"/>
      <c r="G32" s="495"/>
      <c r="H32" s="485"/>
      <c r="I32" s="192">
        <v>1</v>
      </c>
      <c r="J32" s="193" t="s">
        <v>394</v>
      </c>
      <c r="K32" s="486"/>
      <c r="L32" s="194">
        <f>+IF($J32="","",VLOOKUP($J32,[8]Hoja1!$C:$P,14,FALSE)*$I32)</f>
        <v>32</v>
      </c>
      <c r="M32" s="487"/>
      <c r="N32" s="195">
        <f>+IF($J32="","",VLOOKUP($J32,[8]Hoja1!$C:$P,13,FALSE)*$I32)</f>
        <v>0.22</v>
      </c>
      <c r="O32" s="512"/>
    </row>
    <row r="33" spans="1:26" ht="15" thickBot="1" x14ac:dyDescent="0.4">
      <c r="B33" s="490"/>
      <c r="C33" s="492"/>
      <c r="D33" s="493"/>
      <c r="E33" s="485"/>
      <c r="F33" s="494"/>
      <c r="G33" s="495"/>
      <c r="H33" s="485"/>
      <c r="I33" s="192">
        <v>1</v>
      </c>
      <c r="J33" s="193" t="s">
        <v>229</v>
      </c>
      <c r="K33" s="486"/>
      <c r="L33" s="194">
        <f>+IF($J33="","",VLOOKUP($J33,[8]Hoja1!$C:$P,14,FALSE)*$I33)</f>
        <v>0</v>
      </c>
      <c r="M33" s="487"/>
      <c r="N33" s="195">
        <f>+IF($J33="","",VLOOKUP($J33,[8]Hoja1!$C:$P,13,FALSE)*$I33)</f>
        <v>0.03</v>
      </c>
      <c r="O33" s="512"/>
    </row>
    <row r="34" spans="1:26" ht="15" customHeight="1" thickBot="1" x14ac:dyDescent="0.4">
      <c r="B34" s="513"/>
      <c r="C34" s="514"/>
      <c r="D34" s="514"/>
      <c r="E34" s="514"/>
      <c r="F34" s="514"/>
      <c r="G34" s="514"/>
      <c r="H34" s="514"/>
      <c r="I34" s="514"/>
      <c r="J34" s="514"/>
      <c r="K34" s="514"/>
      <c r="L34" s="514"/>
      <c r="M34" s="514"/>
      <c r="N34" s="514"/>
      <c r="O34" s="515"/>
    </row>
    <row r="35" spans="1:26" ht="15.75" customHeight="1" x14ac:dyDescent="0.35">
      <c r="B35" s="500" t="s">
        <v>397</v>
      </c>
      <c r="C35" s="501"/>
      <c r="D35" s="501"/>
      <c r="E35" s="501"/>
      <c r="F35" s="501"/>
      <c r="G35" s="501"/>
      <c r="H35" s="501"/>
      <c r="I35" s="501"/>
      <c r="J35" s="196">
        <f>LARGE(E$24:H$33,1)</f>
        <v>13</v>
      </c>
      <c r="K35" s="197">
        <f>SUM(K24:K33)</f>
        <v>0</v>
      </c>
      <c r="L35" s="197">
        <f t="shared" ref="L35:N35" si="0">SUM(L24:L33)</f>
        <v>207.6</v>
      </c>
      <c r="M35" s="197">
        <f t="shared" si="0"/>
        <v>0</v>
      </c>
      <c r="N35" s="197">
        <f t="shared" si="0"/>
        <v>3.0284429999999998</v>
      </c>
      <c r="O35" s="198"/>
    </row>
    <row r="36" spans="1:26" x14ac:dyDescent="0.35">
      <c r="B36" s="500" t="s">
        <v>398</v>
      </c>
      <c r="C36" s="501"/>
      <c r="D36" s="501"/>
      <c r="E36" s="501"/>
      <c r="F36" s="501"/>
      <c r="G36" s="501"/>
      <c r="H36" s="501"/>
      <c r="I36" s="501"/>
      <c r="J36" s="199">
        <f>COUNTIF(G24:G33,"libre")</f>
        <v>3</v>
      </c>
      <c r="K36" s="502"/>
      <c r="L36" s="503"/>
      <c r="M36" s="503"/>
      <c r="N36" s="503"/>
      <c r="O36" s="504"/>
    </row>
    <row r="37" spans="1:26" ht="15" thickBot="1" x14ac:dyDescent="0.4">
      <c r="B37" s="508" t="s">
        <v>399</v>
      </c>
      <c r="C37" s="509"/>
      <c r="D37" s="509"/>
      <c r="E37" s="509"/>
      <c r="F37" s="509"/>
      <c r="G37" s="509"/>
      <c r="H37" s="509"/>
      <c r="I37" s="509"/>
      <c r="J37" s="200">
        <f>COUNTIF(J24:J33,"libre")</f>
        <v>0</v>
      </c>
      <c r="K37" s="505"/>
      <c r="L37" s="506"/>
      <c r="M37" s="506"/>
      <c r="N37" s="506"/>
      <c r="O37" s="507"/>
      <c r="Z37" s="201"/>
    </row>
    <row r="38" spans="1:26" ht="15" thickBot="1" x14ac:dyDescent="0.4">
      <c r="B38" s="202"/>
      <c r="C38" s="202"/>
      <c r="D38" s="202"/>
      <c r="E38" s="202"/>
      <c r="F38" s="202" t="s">
        <v>400</v>
      </c>
      <c r="G38" s="202"/>
      <c r="H38" s="202"/>
      <c r="I38" s="202"/>
      <c r="J38" s="203"/>
      <c r="K38" s="203"/>
      <c r="L38" s="203"/>
      <c r="M38" s="203"/>
      <c r="N38" s="203"/>
      <c r="O38" s="203"/>
    </row>
    <row r="39" spans="1:26" ht="15" thickBot="1" x14ac:dyDescent="0.4">
      <c r="A39" s="204"/>
      <c r="B39" s="482" t="s">
        <v>401</v>
      </c>
      <c r="C39" s="483"/>
      <c r="D39" s="483"/>
      <c r="E39" s="483"/>
      <c r="F39" s="483"/>
      <c r="G39" s="483"/>
      <c r="H39" s="483"/>
      <c r="I39" s="483"/>
      <c r="J39" s="483"/>
      <c r="K39" s="483"/>
      <c r="L39" s="483"/>
      <c r="M39" s="483"/>
      <c r="N39" s="483"/>
      <c r="O39" s="484"/>
      <c r="P39" s="204"/>
      <c r="Q39" s="204"/>
      <c r="R39" s="204"/>
      <c r="S39" s="204"/>
      <c r="T39" s="204"/>
      <c r="U39" s="204"/>
      <c r="V39" s="204"/>
      <c r="W39" s="204"/>
    </row>
    <row r="40" spans="1:26" x14ac:dyDescent="0.35">
      <c r="B40" s="187" t="s">
        <v>35</v>
      </c>
      <c r="C40" s="190" t="s">
        <v>402</v>
      </c>
      <c r="D40" s="190" t="s">
        <v>403</v>
      </c>
      <c r="E40" s="516" t="s">
        <v>67</v>
      </c>
      <c r="F40" s="516"/>
      <c r="G40" s="517" t="s">
        <v>359</v>
      </c>
      <c r="H40" s="517"/>
      <c r="I40" s="517"/>
      <c r="J40" s="517"/>
      <c r="K40" s="517"/>
      <c r="L40" s="517"/>
      <c r="M40" s="517"/>
      <c r="N40" s="517"/>
      <c r="O40" s="518"/>
    </row>
    <row r="41" spans="1:26" ht="15" customHeight="1" x14ac:dyDescent="0.35">
      <c r="B41" s="519"/>
      <c r="C41" s="520"/>
      <c r="D41" s="520"/>
      <c r="E41" s="520"/>
      <c r="F41" s="520"/>
      <c r="G41" s="521"/>
      <c r="H41" s="521"/>
      <c r="I41" s="521"/>
      <c r="J41" s="521"/>
      <c r="K41" s="521"/>
      <c r="L41" s="521"/>
      <c r="M41" s="521"/>
      <c r="N41" s="521"/>
      <c r="O41" s="522"/>
    </row>
    <row r="42" spans="1:26" ht="15" customHeight="1" x14ac:dyDescent="0.35">
      <c r="B42" s="519"/>
      <c r="C42" s="520"/>
      <c r="D42" s="520"/>
      <c r="E42" s="520"/>
      <c r="F42" s="520"/>
      <c r="G42" s="521"/>
      <c r="H42" s="521"/>
      <c r="I42" s="521"/>
      <c r="J42" s="521"/>
      <c r="K42" s="521"/>
      <c r="L42" s="521"/>
      <c r="M42" s="521"/>
      <c r="N42" s="521"/>
      <c r="O42" s="522"/>
    </row>
    <row r="43" spans="1:26" ht="15" customHeight="1" x14ac:dyDescent="0.35">
      <c r="B43" s="519"/>
      <c r="C43" s="520"/>
      <c r="D43" s="520"/>
      <c r="E43" s="520"/>
      <c r="F43" s="520"/>
      <c r="G43" s="521"/>
      <c r="H43" s="521"/>
      <c r="I43" s="521"/>
      <c r="J43" s="521"/>
      <c r="K43" s="521"/>
      <c r="L43" s="521"/>
      <c r="M43" s="521"/>
      <c r="N43" s="521"/>
      <c r="O43" s="522"/>
    </row>
    <row r="44" spans="1:26" ht="15" customHeight="1" thickBot="1" x14ac:dyDescent="0.4">
      <c r="B44" s="535"/>
      <c r="C44" s="536"/>
      <c r="D44" s="536"/>
      <c r="E44" s="536"/>
      <c r="F44" s="536"/>
      <c r="G44" s="537"/>
      <c r="H44" s="537"/>
      <c r="I44" s="537"/>
      <c r="J44" s="537"/>
      <c r="K44" s="537"/>
      <c r="L44" s="537"/>
      <c r="M44" s="537"/>
      <c r="N44" s="537"/>
      <c r="O44" s="538"/>
    </row>
    <row r="45" spans="1:26" ht="15" thickBot="1" x14ac:dyDescent="0.4"/>
    <row r="46" spans="1:26" ht="15" thickBot="1" x14ac:dyDescent="0.4">
      <c r="A46" s="203"/>
      <c r="B46" s="539" t="s">
        <v>404</v>
      </c>
      <c r="C46" s="540"/>
      <c r="D46" s="540"/>
      <c r="E46" s="540"/>
      <c r="F46" s="540"/>
      <c r="G46" s="540"/>
      <c r="H46" s="540"/>
      <c r="I46" s="540"/>
      <c r="J46" s="540"/>
      <c r="K46" s="540"/>
      <c r="L46" s="540"/>
      <c r="M46" s="540"/>
      <c r="N46" s="540"/>
      <c r="O46" s="541"/>
      <c r="P46" s="203"/>
      <c r="Q46" s="203"/>
      <c r="R46" s="203"/>
      <c r="S46" s="203"/>
      <c r="T46" s="203"/>
      <c r="U46" s="203"/>
      <c r="V46" s="203"/>
      <c r="W46" s="203"/>
    </row>
    <row r="47" spans="1:26" x14ac:dyDescent="0.35">
      <c r="A47" s="203"/>
      <c r="B47" s="523"/>
      <c r="C47" s="524"/>
      <c r="D47" s="524"/>
      <c r="E47" s="524"/>
      <c r="F47" s="524"/>
      <c r="G47" s="524"/>
      <c r="H47" s="524"/>
      <c r="I47" s="524"/>
      <c r="J47" s="524"/>
      <c r="K47" s="524"/>
      <c r="L47" s="524"/>
      <c r="M47" s="524"/>
      <c r="N47" s="524"/>
      <c r="O47" s="525"/>
      <c r="P47" s="203"/>
      <c r="Q47" s="203"/>
      <c r="R47" s="203"/>
      <c r="S47" s="203"/>
      <c r="T47" s="203"/>
      <c r="U47" s="203"/>
      <c r="V47" s="203"/>
      <c r="W47" s="203"/>
    </row>
    <row r="48" spans="1:26" x14ac:dyDescent="0.35">
      <c r="A48" s="203"/>
      <c r="B48" s="526"/>
      <c r="C48" s="527"/>
      <c r="D48" s="527"/>
      <c r="E48" s="527"/>
      <c r="F48" s="527"/>
      <c r="G48" s="527"/>
      <c r="H48" s="527"/>
      <c r="I48" s="527"/>
      <c r="J48" s="527"/>
      <c r="K48" s="527"/>
      <c r="L48" s="527"/>
      <c r="M48" s="527"/>
      <c r="N48" s="527"/>
      <c r="O48" s="528"/>
      <c r="P48" s="203"/>
      <c r="Q48" s="203"/>
      <c r="R48" s="203"/>
      <c r="S48" s="203"/>
      <c r="T48" s="203"/>
      <c r="U48" s="203"/>
      <c r="V48" s="203"/>
      <c r="W48" s="203"/>
    </row>
    <row r="49" spans="1:23" x14ac:dyDescent="0.35">
      <c r="A49" s="203"/>
      <c r="B49" s="529"/>
      <c r="C49" s="530"/>
      <c r="D49" s="530"/>
      <c r="E49" s="530"/>
      <c r="F49" s="530"/>
      <c r="G49" s="530"/>
      <c r="H49" s="530"/>
      <c r="I49" s="530"/>
      <c r="J49" s="530"/>
      <c r="K49" s="530"/>
      <c r="L49" s="530"/>
      <c r="M49" s="530"/>
      <c r="N49" s="530"/>
      <c r="O49" s="531"/>
      <c r="P49" s="203"/>
      <c r="Q49" s="203"/>
      <c r="R49" s="203"/>
      <c r="S49" s="203"/>
      <c r="T49" s="203"/>
      <c r="U49" s="203"/>
      <c r="V49" s="203"/>
      <c r="W49" s="203"/>
    </row>
    <row r="50" spans="1:23" x14ac:dyDescent="0.35">
      <c r="A50" s="203"/>
      <c r="B50" s="529"/>
      <c r="C50" s="530"/>
      <c r="D50" s="530"/>
      <c r="E50" s="530"/>
      <c r="F50" s="530"/>
      <c r="G50" s="530"/>
      <c r="H50" s="530"/>
      <c r="I50" s="530"/>
      <c r="J50" s="530"/>
      <c r="K50" s="530"/>
      <c r="L50" s="530"/>
      <c r="M50" s="530"/>
      <c r="N50" s="530"/>
      <c r="O50" s="531"/>
      <c r="P50" s="203"/>
      <c r="Q50" s="203"/>
      <c r="R50" s="203"/>
      <c r="S50" s="203"/>
      <c r="T50" s="203"/>
      <c r="U50" s="203"/>
      <c r="V50" s="203"/>
      <c r="W50" s="203"/>
    </row>
    <row r="51" spans="1:23" x14ac:dyDescent="0.35">
      <c r="A51" s="203"/>
      <c r="B51" s="529"/>
      <c r="C51" s="530"/>
      <c r="D51" s="530"/>
      <c r="E51" s="530"/>
      <c r="F51" s="530"/>
      <c r="G51" s="530"/>
      <c r="H51" s="530"/>
      <c r="I51" s="530"/>
      <c r="J51" s="530"/>
      <c r="K51" s="530"/>
      <c r="L51" s="530"/>
      <c r="M51" s="530"/>
      <c r="N51" s="530"/>
      <c r="O51" s="531"/>
      <c r="P51" s="203"/>
      <c r="Q51" s="203"/>
      <c r="R51" s="203"/>
      <c r="S51" s="203"/>
      <c r="T51" s="203"/>
      <c r="U51" s="203"/>
      <c r="V51" s="203"/>
      <c r="W51" s="203"/>
    </row>
    <row r="52" spans="1:23" x14ac:dyDescent="0.35">
      <c r="A52" s="203"/>
      <c r="B52" s="529"/>
      <c r="C52" s="530"/>
      <c r="D52" s="530"/>
      <c r="E52" s="530"/>
      <c r="F52" s="530"/>
      <c r="G52" s="530"/>
      <c r="H52" s="530"/>
      <c r="I52" s="530"/>
      <c r="J52" s="530"/>
      <c r="K52" s="530"/>
      <c r="L52" s="530"/>
      <c r="M52" s="530"/>
      <c r="N52" s="530"/>
      <c r="O52" s="531"/>
      <c r="P52" s="203"/>
      <c r="Q52" s="203"/>
      <c r="R52" s="203"/>
      <c r="S52" s="203"/>
      <c r="T52" s="203"/>
      <c r="U52" s="203"/>
      <c r="V52" s="203"/>
      <c r="W52" s="203"/>
    </row>
    <row r="53" spans="1:23" x14ac:dyDescent="0.35">
      <c r="A53" s="203"/>
      <c r="B53" s="529"/>
      <c r="C53" s="530"/>
      <c r="D53" s="530"/>
      <c r="E53" s="530"/>
      <c r="F53" s="530"/>
      <c r="G53" s="530"/>
      <c r="H53" s="530"/>
      <c r="I53" s="530"/>
      <c r="J53" s="530"/>
      <c r="K53" s="530"/>
      <c r="L53" s="530"/>
      <c r="M53" s="530"/>
      <c r="N53" s="530"/>
      <c r="O53" s="531"/>
      <c r="P53" s="203"/>
      <c r="Q53" s="203"/>
      <c r="R53" s="203"/>
      <c r="S53" s="203"/>
      <c r="T53" s="203"/>
      <c r="U53" s="203"/>
      <c r="V53" s="203"/>
      <c r="W53" s="203"/>
    </row>
    <row r="54" spans="1:23" x14ac:dyDescent="0.35">
      <c r="A54" s="203"/>
      <c r="B54" s="529"/>
      <c r="C54" s="530"/>
      <c r="D54" s="530"/>
      <c r="E54" s="530"/>
      <c r="F54" s="530"/>
      <c r="G54" s="530"/>
      <c r="H54" s="530"/>
      <c r="I54" s="530"/>
      <c r="J54" s="530"/>
      <c r="K54" s="530"/>
      <c r="L54" s="530"/>
      <c r="M54" s="530"/>
      <c r="N54" s="530"/>
      <c r="O54" s="531"/>
      <c r="P54" s="203"/>
      <c r="Q54" s="203"/>
      <c r="R54" s="203"/>
      <c r="S54" s="203"/>
      <c r="T54" s="203"/>
      <c r="U54" s="203"/>
      <c r="V54" s="203"/>
      <c r="W54" s="203"/>
    </row>
    <row r="55" spans="1:23" x14ac:dyDescent="0.35">
      <c r="A55" s="203"/>
      <c r="B55" s="529"/>
      <c r="C55" s="530"/>
      <c r="D55" s="530"/>
      <c r="E55" s="530"/>
      <c r="F55" s="530"/>
      <c r="G55" s="530"/>
      <c r="H55" s="530"/>
      <c r="I55" s="530"/>
      <c r="J55" s="530"/>
      <c r="K55" s="530"/>
      <c r="L55" s="530"/>
      <c r="M55" s="530"/>
      <c r="N55" s="530"/>
      <c r="O55" s="531"/>
      <c r="P55" s="203"/>
      <c r="Q55" s="203"/>
      <c r="R55" s="203"/>
      <c r="S55" s="203"/>
      <c r="T55" s="203"/>
      <c r="U55" s="203"/>
      <c r="V55" s="203"/>
      <c r="W55" s="203"/>
    </row>
    <row r="56" spans="1:23" x14ac:dyDescent="0.35">
      <c r="A56" s="203"/>
      <c r="B56" s="529"/>
      <c r="C56" s="530"/>
      <c r="D56" s="530"/>
      <c r="E56" s="530"/>
      <c r="F56" s="530"/>
      <c r="G56" s="530"/>
      <c r="H56" s="530"/>
      <c r="I56" s="530"/>
      <c r="J56" s="530"/>
      <c r="K56" s="530"/>
      <c r="L56" s="530"/>
      <c r="M56" s="530"/>
      <c r="N56" s="530"/>
      <c r="O56" s="531"/>
      <c r="P56" s="203"/>
      <c r="Q56" s="203"/>
      <c r="R56" s="203"/>
      <c r="S56" s="203"/>
      <c r="T56" s="203"/>
      <c r="U56" s="203"/>
      <c r="V56" s="203"/>
      <c r="W56" s="203"/>
    </row>
    <row r="57" spans="1:23" x14ac:dyDescent="0.35">
      <c r="A57" s="203"/>
      <c r="B57" s="529"/>
      <c r="C57" s="530"/>
      <c r="D57" s="530"/>
      <c r="E57" s="530"/>
      <c r="F57" s="530"/>
      <c r="G57" s="530"/>
      <c r="H57" s="530"/>
      <c r="I57" s="530"/>
      <c r="J57" s="530"/>
      <c r="K57" s="530"/>
      <c r="L57" s="530"/>
      <c r="M57" s="530"/>
      <c r="N57" s="530"/>
      <c r="O57" s="531"/>
      <c r="P57" s="203"/>
      <c r="Q57" s="203"/>
      <c r="R57" s="203"/>
      <c r="S57" s="203"/>
      <c r="T57" s="203"/>
      <c r="U57" s="203"/>
      <c r="V57" s="203"/>
      <c r="W57" s="203"/>
    </row>
    <row r="58" spans="1:23" x14ac:dyDescent="0.35">
      <c r="A58" s="203"/>
      <c r="B58" s="529"/>
      <c r="C58" s="530"/>
      <c r="D58" s="530"/>
      <c r="E58" s="530"/>
      <c r="F58" s="530"/>
      <c r="G58" s="530"/>
      <c r="H58" s="530"/>
      <c r="I58" s="530"/>
      <c r="J58" s="530"/>
      <c r="K58" s="530"/>
      <c r="L58" s="530"/>
      <c r="M58" s="530"/>
      <c r="N58" s="530"/>
      <c r="O58" s="531"/>
      <c r="P58" s="203"/>
      <c r="Q58" s="203"/>
      <c r="R58" s="203"/>
      <c r="S58" s="203"/>
      <c r="T58" s="203"/>
      <c r="U58" s="203"/>
      <c r="V58" s="203"/>
      <c r="W58" s="203"/>
    </row>
    <row r="59" spans="1:23" x14ac:dyDescent="0.35">
      <c r="A59" s="203"/>
      <c r="B59" s="529"/>
      <c r="C59" s="530"/>
      <c r="D59" s="530"/>
      <c r="E59" s="530"/>
      <c r="F59" s="530"/>
      <c r="G59" s="530"/>
      <c r="H59" s="530"/>
      <c r="I59" s="530"/>
      <c r="J59" s="530"/>
      <c r="K59" s="530"/>
      <c r="L59" s="530"/>
      <c r="M59" s="530"/>
      <c r="N59" s="530"/>
      <c r="O59" s="531"/>
      <c r="P59" s="203"/>
      <c r="Q59" s="203"/>
      <c r="R59" s="203"/>
      <c r="S59" s="203"/>
      <c r="T59" s="203"/>
      <c r="U59" s="203"/>
      <c r="V59" s="203"/>
      <c r="W59" s="203"/>
    </row>
    <row r="60" spans="1:23" x14ac:dyDescent="0.35">
      <c r="A60" s="203"/>
      <c r="B60" s="529"/>
      <c r="C60" s="530"/>
      <c r="D60" s="530"/>
      <c r="E60" s="530"/>
      <c r="F60" s="530"/>
      <c r="G60" s="530"/>
      <c r="H60" s="530"/>
      <c r="I60" s="530"/>
      <c r="J60" s="530"/>
      <c r="K60" s="530"/>
      <c r="L60" s="530"/>
      <c r="M60" s="530"/>
      <c r="N60" s="530"/>
      <c r="O60" s="531"/>
      <c r="P60" s="203"/>
      <c r="Q60" s="203"/>
      <c r="R60" s="203"/>
      <c r="S60" s="203"/>
      <c r="T60" s="203"/>
      <c r="U60" s="203"/>
      <c r="V60" s="203"/>
      <c r="W60" s="203"/>
    </row>
    <row r="61" spans="1:23" x14ac:dyDescent="0.35">
      <c r="A61" s="203"/>
      <c r="B61" s="529"/>
      <c r="C61" s="530"/>
      <c r="D61" s="530"/>
      <c r="E61" s="530"/>
      <c r="F61" s="530"/>
      <c r="G61" s="530"/>
      <c r="H61" s="530"/>
      <c r="I61" s="530"/>
      <c r="J61" s="530"/>
      <c r="K61" s="530"/>
      <c r="L61" s="530"/>
      <c r="M61" s="530"/>
      <c r="N61" s="530"/>
      <c r="O61" s="531"/>
      <c r="P61" s="203"/>
      <c r="Q61" s="203"/>
      <c r="R61" s="203"/>
      <c r="S61" s="203"/>
      <c r="T61" s="203"/>
      <c r="U61" s="203"/>
      <c r="V61" s="203"/>
      <c r="W61" s="203"/>
    </row>
    <row r="62" spans="1:23" x14ac:dyDescent="0.35">
      <c r="A62" s="203"/>
      <c r="B62" s="529"/>
      <c r="C62" s="530"/>
      <c r="D62" s="530"/>
      <c r="E62" s="530"/>
      <c r="F62" s="530"/>
      <c r="G62" s="530"/>
      <c r="H62" s="530"/>
      <c r="I62" s="530"/>
      <c r="J62" s="530"/>
      <c r="K62" s="530"/>
      <c r="L62" s="530"/>
      <c r="M62" s="530"/>
      <c r="N62" s="530"/>
      <c r="O62" s="531"/>
      <c r="P62" s="203"/>
      <c r="Q62" s="203"/>
      <c r="R62" s="203"/>
      <c r="S62" s="203"/>
      <c r="T62" s="203"/>
      <c r="U62" s="203"/>
      <c r="V62" s="203"/>
      <c r="W62" s="203"/>
    </row>
    <row r="63" spans="1:23" x14ac:dyDescent="0.35">
      <c r="A63" s="203"/>
      <c r="B63" s="529"/>
      <c r="C63" s="530"/>
      <c r="D63" s="530"/>
      <c r="E63" s="530"/>
      <c r="F63" s="530"/>
      <c r="G63" s="530"/>
      <c r="H63" s="530"/>
      <c r="I63" s="530"/>
      <c r="J63" s="530"/>
      <c r="K63" s="530"/>
      <c r="L63" s="530"/>
      <c r="M63" s="530"/>
      <c r="N63" s="530"/>
      <c r="O63" s="531"/>
      <c r="P63" s="203"/>
      <c r="Q63" s="203"/>
      <c r="R63" s="203"/>
      <c r="S63" s="203"/>
      <c r="T63" s="203"/>
      <c r="U63" s="203"/>
      <c r="V63" s="203"/>
      <c r="W63" s="203"/>
    </row>
    <row r="64" spans="1:23" x14ac:dyDescent="0.35">
      <c r="A64" s="203"/>
      <c r="B64" s="529"/>
      <c r="C64" s="530"/>
      <c r="D64" s="530"/>
      <c r="E64" s="530"/>
      <c r="F64" s="530"/>
      <c r="G64" s="530"/>
      <c r="H64" s="530"/>
      <c r="I64" s="530"/>
      <c r="J64" s="530"/>
      <c r="K64" s="530"/>
      <c r="L64" s="530"/>
      <c r="M64" s="530"/>
      <c r="N64" s="530"/>
      <c r="O64" s="531"/>
      <c r="P64" s="203"/>
      <c r="Q64" s="203"/>
      <c r="R64" s="203"/>
      <c r="S64" s="203"/>
      <c r="T64" s="203"/>
      <c r="U64" s="203"/>
      <c r="V64" s="203"/>
      <c r="W64" s="203"/>
    </row>
    <row r="65" spans="1:23" x14ac:dyDescent="0.35">
      <c r="A65" s="203"/>
      <c r="B65" s="529"/>
      <c r="C65" s="530"/>
      <c r="D65" s="530"/>
      <c r="E65" s="530"/>
      <c r="F65" s="530"/>
      <c r="G65" s="530"/>
      <c r="H65" s="530"/>
      <c r="I65" s="530"/>
      <c r="J65" s="530"/>
      <c r="K65" s="530"/>
      <c r="L65" s="530"/>
      <c r="M65" s="530"/>
      <c r="N65" s="530"/>
      <c r="O65" s="531"/>
      <c r="P65" s="203"/>
      <c r="Q65" s="203"/>
      <c r="R65" s="203"/>
      <c r="S65" s="203"/>
      <c r="T65" s="203"/>
      <c r="U65" s="203"/>
      <c r="V65" s="203"/>
      <c r="W65" s="203"/>
    </row>
    <row r="66" spans="1:23" x14ac:dyDescent="0.35">
      <c r="A66" s="203"/>
      <c r="B66" s="529"/>
      <c r="C66" s="530"/>
      <c r="D66" s="530"/>
      <c r="E66" s="530"/>
      <c r="F66" s="530"/>
      <c r="G66" s="530"/>
      <c r="H66" s="530"/>
      <c r="I66" s="530"/>
      <c r="J66" s="530"/>
      <c r="K66" s="530"/>
      <c r="L66" s="530"/>
      <c r="M66" s="530"/>
      <c r="N66" s="530"/>
      <c r="O66" s="531"/>
      <c r="P66" s="203"/>
      <c r="Q66" s="203"/>
      <c r="R66" s="203"/>
      <c r="S66" s="203"/>
      <c r="T66" s="203"/>
      <c r="U66" s="203"/>
      <c r="V66" s="203"/>
      <c r="W66" s="203"/>
    </row>
    <row r="67" spans="1:23" x14ac:dyDescent="0.35">
      <c r="A67" s="203"/>
      <c r="B67" s="529"/>
      <c r="C67" s="530"/>
      <c r="D67" s="530"/>
      <c r="E67" s="530"/>
      <c r="F67" s="530"/>
      <c r="G67" s="530"/>
      <c r="H67" s="530"/>
      <c r="I67" s="530"/>
      <c r="J67" s="530"/>
      <c r="K67" s="530"/>
      <c r="L67" s="530"/>
      <c r="M67" s="530"/>
      <c r="N67" s="530"/>
      <c r="O67" s="531"/>
      <c r="P67" s="203"/>
      <c r="Q67" s="203"/>
      <c r="R67" s="203"/>
      <c r="S67" s="203"/>
      <c r="T67" s="203"/>
      <c r="U67" s="203"/>
      <c r="V67" s="203"/>
      <c r="W67" s="203"/>
    </row>
    <row r="68" spans="1:23" x14ac:dyDescent="0.35">
      <c r="A68" s="203"/>
      <c r="B68" s="529"/>
      <c r="C68" s="530"/>
      <c r="D68" s="530"/>
      <c r="E68" s="530"/>
      <c r="F68" s="530"/>
      <c r="G68" s="530"/>
      <c r="H68" s="530"/>
      <c r="I68" s="530"/>
      <c r="J68" s="530"/>
      <c r="K68" s="530"/>
      <c r="L68" s="530"/>
      <c r="M68" s="530"/>
      <c r="N68" s="530"/>
      <c r="O68" s="531"/>
      <c r="P68" s="203"/>
      <c r="Q68" s="203"/>
      <c r="R68" s="203"/>
      <c r="S68" s="203"/>
      <c r="T68" s="203"/>
      <c r="U68" s="203"/>
      <c r="V68" s="203"/>
      <c r="W68" s="203"/>
    </row>
    <row r="69" spans="1:23" x14ac:dyDescent="0.35">
      <c r="A69" s="203"/>
      <c r="B69" s="529"/>
      <c r="C69" s="530"/>
      <c r="D69" s="530"/>
      <c r="E69" s="530"/>
      <c r="F69" s="530"/>
      <c r="G69" s="530"/>
      <c r="H69" s="530"/>
      <c r="I69" s="530"/>
      <c r="J69" s="530"/>
      <c r="K69" s="530"/>
      <c r="L69" s="530"/>
      <c r="M69" s="530"/>
      <c r="N69" s="530"/>
      <c r="O69" s="531"/>
      <c r="P69" s="203"/>
      <c r="Q69" s="203"/>
      <c r="R69" s="203"/>
      <c r="S69" s="203"/>
      <c r="T69" s="203"/>
      <c r="U69" s="203"/>
      <c r="V69" s="203"/>
      <c r="W69" s="203"/>
    </row>
    <row r="70" spans="1:23" x14ac:dyDescent="0.35">
      <c r="A70" s="203"/>
      <c r="B70" s="529"/>
      <c r="C70" s="530"/>
      <c r="D70" s="530"/>
      <c r="E70" s="530"/>
      <c r="F70" s="530"/>
      <c r="G70" s="530"/>
      <c r="H70" s="530"/>
      <c r="I70" s="530"/>
      <c r="J70" s="530"/>
      <c r="K70" s="530"/>
      <c r="L70" s="530"/>
      <c r="M70" s="530"/>
      <c r="N70" s="530"/>
      <c r="O70" s="531"/>
      <c r="P70" s="203"/>
      <c r="Q70" s="203"/>
      <c r="R70" s="203"/>
      <c r="S70" s="203"/>
      <c r="T70" s="203"/>
      <c r="U70" s="203"/>
      <c r="V70" s="203"/>
      <c r="W70" s="203"/>
    </row>
    <row r="71" spans="1:23" x14ac:dyDescent="0.35">
      <c r="A71" s="203"/>
      <c r="B71" s="529"/>
      <c r="C71" s="530"/>
      <c r="D71" s="530"/>
      <c r="E71" s="530"/>
      <c r="F71" s="530"/>
      <c r="G71" s="530"/>
      <c r="H71" s="530"/>
      <c r="I71" s="530"/>
      <c r="J71" s="530"/>
      <c r="K71" s="530"/>
      <c r="L71" s="530"/>
      <c r="M71" s="530"/>
      <c r="N71" s="530"/>
      <c r="O71" s="531"/>
      <c r="P71" s="203"/>
      <c r="Q71" s="203"/>
      <c r="R71" s="203"/>
      <c r="S71" s="203"/>
      <c r="T71" s="203"/>
      <c r="U71" s="203"/>
      <c r="V71" s="203"/>
      <c r="W71" s="203"/>
    </row>
    <row r="72" spans="1:23" x14ac:dyDescent="0.35">
      <c r="A72" s="203"/>
      <c r="B72" s="529"/>
      <c r="C72" s="530"/>
      <c r="D72" s="530"/>
      <c r="E72" s="530"/>
      <c r="F72" s="530"/>
      <c r="G72" s="530"/>
      <c r="H72" s="530"/>
      <c r="I72" s="530"/>
      <c r="J72" s="530"/>
      <c r="K72" s="530"/>
      <c r="L72" s="530"/>
      <c r="M72" s="530"/>
      <c r="N72" s="530"/>
      <c r="O72" s="531"/>
      <c r="P72" s="203"/>
      <c r="Q72" s="203"/>
      <c r="R72" s="203"/>
      <c r="S72" s="203"/>
      <c r="T72" s="203"/>
      <c r="U72" s="203"/>
      <c r="V72" s="203"/>
      <c r="W72" s="203"/>
    </row>
    <row r="73" spans="1:23" x14ac:dyDescent="0.35">
      <c r="A73" s="203"/>
      <c r="B73" s="529"/>
      <c r="C73" s="530"/>
      <c r="D73" s="530"/>
      <c r="E73" s="530"/>
      <c r="F73" s="530"/>
      <c r="G73" s="530"/>
      <c r="H73" s="530"/>
      <c r="I73" s="530"/>
      <c r="J73" s="530"/>
      <c r="K73" s="530"/>
      <c r="L73" s="530"/>
      <c r="M73" s="530"/>
      <c r="N73" s="530"/>
      <c r="O73" s="531"/>
      <c r="P73" s="203"/>
      <c r="Q73" s="203"/>
      <c r="R73" s="203"/>
      <c r="S73" s="203"/>
      <c r="T73" s="203"/>
      <c r="U73" s="203"/>
      <c r="V73" s="203"/>
      <c r="W73" s="203"/>
    </row>
    <row r="74" spans="1:23" x14ac:dyDescent="0.35">
      <c r="A74" s="203"/>
      <c r="B74" s="529"/>
      <c r="C74" s="530"/>
      <c r="D74" s="530"/>
      <c r="E74" s="530"/>
      <c r="F74" s="530"/>
      <c r="G74" s="530"/>
      <c r="H74" s="530"/>
      <c r="I74" s="530"/>
      <c r="J74" s="530"/>
      <c r="K74" s="530"/>
      <c r="L74" s="530"/>
      <c r="M74" s="530"/>
      <c r="N74" s="530"/>
      <c r="O74" s="531"/>
      <c r="P74" s="203"/>
      <c r="Q74" s="203"/>
      <c r="R74" s="203"/>
      <c r="S74" s="203"/>
      <c r="T74" s="203"/>
      <c r="U74" s="203"/>
      <c r="V74" s="203"/>
      <c r="W74" s="203"/>
    </row>
    <row r="75" spans="1:23" x14ac:dyDescent="0.35">
      <c r="A75" s="203"/>
      <c r="B75" s="529"/>
      <c r="C75" s="530"/>
      <c r="D75" s="530"/>
      <c r="E75" s="530"/>
      <c r="F75" s="530"/>
      <c r="G75" s="530"/>
      <c r="H75" s="530"/>
      <c r="I75" s="530"/>
      <c r="J75" s="530"/>
      <c r="K75" s="530"/>
      <c r="L75" s="530"/>
      <c r="M75" s="530"/>
      <c r="N75" s="530"/>
      <c r="O75" s="531"/>
      <c r="P75" s="203"/>
      <c r="Q75" s="203"/>
      <c r="R75" s="203"/>
      <c r="S75" s="203"/>
      <c r="T75" s="203"/>
      <c r="U75" s="203"/>
      <c r="V75" s="203"/>
      <c r="W75" s="203"/>
    </row>
    <row r="76" spans="1:23" x14ac:dyDescent="0.35">
      <c r="A76" s="203"/>
      <c r="B76" s="529"/>
      <c r="C76" s="530"/>
      <c r="D76" s="530"/>
      <c r="E76" s="530"/>
      <c r="F76" s="530"/>
      <c r="G76" s="530"/>
      <c r="H76" s="530"/>
      <c r="I76" s="530"/>
      <c r="J76" s="530"/>
      <c r="K76" s="530"/>
      <c r="L76" s="530"/>
      <c r="M76" s="530"/>
      <c r="N76" s="530"/>
      <c r="O76" s="531"/>
      <c r="P76" s="203"/>
      <c r="Q76" s="203"/>
      <c r="R76" s="203"/>
      <c r="S76" s="203"/>
      <c r="T76" s="203"/>
      <c r="U76" s="203"/>
      <c r="V76" s="203"/>
      <c r="W76" s="203"/>
    </row>
    <row r="77" spans="1:23" x14ac:dyDescent="0.35">
      <c r="A77" s="203"/>
      <c r="B77" s="529"/>
      <c r="C77" s="530"/>
      <c r="D77" s="530"/>
      <c r="E77" s="530"/>
      <c r="F77" s="530"/>
      <c r="G77" s="530"/>
      <c r="H77" s="530"/>
      <c r="I77" s="530"/>
      <c r="J77" s="530"/>
      <c r="K77" s="530"/>
      <c r="L77" s="530"/>
      <c r="M77" s="530"/>
      <c r="N77" s="530"/>
      <c r="O77" s="531"/>
      <c r="P77" s="203"/>
      <c r="Q77" s="203"/>
      <c r="R77" s="203"/>
      <c r="S77" s="203"/>
      <c r="T77" s="203"/>
      <c r="U77" s="203"/>
      <c r="V77" s="203"/>
      <c r="W77" s="203"/>
    </row>
    <row r="78" spans="1:23" x14ac:dyDescent="0.35">
      <c r="A78" s="203"/>
      <c r="B78" s="529"/>
      <c r="C78" s="530"/>
      <c r="D78" s="530"/>
      <c r="E78" s="530"/>
      <c r="F78" s="530"/>
      <c r="G78" s="530"/>
      <c r="H78" s="530"/>
      <c r="I78" s="530"/>
      <c r="J78" s="530"/>
      <c r="K78" s="530"/>
      <c r="L78" s="530"/>
      <c r="M78" s="530"/>
      <c r="N78" s="530"/>
      <c r="O78" s="531"/>
      <c r="P78" s="203"/>
      <c r="Q78" s="203"/>
      <c r="R78" s="203"/>
      <c r="S78" s="203"/>
      <c r="T78" s="203"/>
      <c r="U78" s="203"/>
      <c r="V78" s="203"/>
      <c r="W78" s="203"/>
    </row>
    <row r="79" spans="1:23" x14ac:dyDescent="0.35">
      <c r="A79" s="203"/>
      <c r="B79" s="529"/>
      <c r="C79" s="530"/>
      <c r="D79" s="530"/>
      <c r="E79" s="530"/>
      <c r="F79" s="530"/>
      <c r="G79" s="530"/>
      <c r="H79" s="530"/>
      <c r="I79" s="530"/>
      <c r="J79" s="530"/>
      <c r="K79" s="530"/>
      <c r="L79" s="530"/>
      <c r="M79" s="530"/>
      <c r="N79" s="530"/>
      <c r="O79" s="531"/>
      <c r="P79" s="203"/>
      <c r="Q79" s="203"/>
      <c r="R79" s="203"/>
      <c r="S79" s="203"/>
      <c r="T79" s="203"/>
      <c r="U79" s="203"/>
      <c r="V79" s="203"/>
      <c r="W79" s="203"/>
    </row>
    <row r="80" spans="1:23" x14ac:dyDescent="0.35">
      <c r="A80" s="203"/>
      <c r="B80" s="529"/>
      <c r="C80" s="530"/>
      <c r="D80" s="530"/>
      <c r="E80" s="530"/>
      <c r="F80" s="530"/>
      <c r="G80" s="530"/>
      <c r="H80" s="530"/>
      <c r="I80" s="530"/>
      <c r="J80" s="530"/>
      <c r="K80" s="530"/>
      <c r="L80" s="530"/>
      <c r="M80" s="530"/>
      <c r="N80" s="530"/>
      <c r="O80" s="531"/>
      <c r="P80" s="203"/>
      <c r="Q80" s="203"/>
      <c r="R80" s="203"/>
      <c r="S80" s="203"/>
      <c r="T80" s="203"/>
      <c r="U80" s="203"/>
      <c r="V80" s="203"/>
      <c r="W80" s="203"/>
    </row>
    <row r="81" spans="1:23" ht="12" customHeight="1" x14ac:dyDescent="0.35">
      <c r="A81" s="203"/>
      <c r="B81" s="529"/>
      <c r="C81" s="530"/>
      <c r="D81" s="530"/>
      <c r="E81" s="530"/>
      <c r="F81" s="530"/>
      <c r="G81" s="530"/>
      <c r="H81" s="530"/>
      <c r="I81" s="530"/>
      <c r="J81" s="530"/>
      <c r="K81" s="530"/>
      <c r="L81" s="530"/>
      <c r="M81" s="530"/>
      <c r="N81" s="530"/>
      <c r="O81" s="531"/>
      <c r="P81" s="203"/>
      <c r="Q81" s="203"/>
      <c r="R81" s="203"/>
      <c r="S81" s="203"/>
      <c r="T81" s="203"/>
      <c r="U81" s="203"/>
      <c r="V81" s="203"/>
      <c r="W81" s="203"/>
    </row>
    <row r="82" spans="1:23" ht="15" hidden="1" customHeight="1" x14ac:dyDescent="0.35">
      <c r="A82" s="203"/>
      <c r="B82" s="529"/>
      <c r="C82" s="530"/>
      <c r="D82" s="530"/>
      <c r="E82" s="530"/>
      <c r="F82" s="530"/>
      <c r="G82" s="530"/>
      <c r="H82" s="530"/>
      <c r="I82" s="530"/>
      <c r="J82" s="530"/>
      <c r="K82" s="530"/>
      <c r="L82" s="530"/>
      <c r="M82" s="530"/>
      <c r="N82" s="530"/>
      <c r="O82" s="531"/>
      <c r="P82" s="203"/>
      <c r="Q82" s="203"/>
      <c r="R82" s="203"/>
      <c r="S82" s="203"/>
      <c r="T82" s="203"/>
      <c r="U82" s="203"/>
      <c r="V82" s="203"/>
      <c r="W82" s="203"/>
    </row>
    <row r="83" spans="1:23" ht="15" hidden="1" customHeight="1" x14ac:dyDescent="0.35">
      <c r="B83" s="529"/>
      <c r="C83" s="530"/>
      <c r="D83" s="530"/>
      <c r="E83" s="530"/>
      <c r="F83" s="530"/>
      <c r="G83" s="530"/>
      <c r="H83" s="530"/>
      <c r="I83" s="530"/>
      <c r="J83" s="530"/>
      <c r="K83" s="530"/>
      <c r="L83" s="530"/>
      <c r="M83" s="530"/>
      <c r="N83" s="530"/>
      <c r="O83" s="531"/>
    </row>
    <row r="84" spans="1:23" ht="15" hidden="1" customHeight="1" x14ac:dyDescent="0.35">
      <c r="B84" s="529"/>
      <c r="C84" s="530"/>
      <c r="D84" s="530"/>
      <c r="E84" s="530"/>
      <c r="F84" s="530"/>
      <c r="G84" s="530"/>
      <c r="H84" s="530"/>
      <c r="I84" s="530"/>
      <c r="J84" s="530"/>
      <c r="K84" s="530"/>
      <c r="L84" s="530"/>
      <c r="M84" s="530"/>
      <c r="N84" s="530"/>
      <c r="O84" s="531"/>
    </row>
    <row r="85" spans="1:23" ht="15" hidden="1" customHeight="1" x14ac:dyDescent="0.35">
      <c r="B85" s="529"/>
      <c r="C85" s="530"/>
      <c r="D85" s="530"/>
      <c r="E85" s="530"/>
      <c r="F85" s="530"/>
      <c r="G85" s="530"/>
      <c r="H85" s="530"/>
      <c r="I85" s="530"/>
      <c r="J85" s="530"/>
      <c r="K85" s="530"/>
      <c r="L85" s="530"/>
      <c r="M85" s="530"/>
      <c r="N85" s="530"/>
      <c r="O85" s="531"/>
    </row>
    <row r="86" spans="1:23" ht="15" hidden="1" customHeight="1" x14ac:dyDescent="0.35">
      <c r="B86" s="529"/>
      <c r="C86" s="530"/>
      <c r="D86" s="530"/>
      <c r="E86" s="530"/>
      <c r="F86" s="530"/>
      <c r="G86" s="530"/>
      <c r="H86" s="530"/>
      <c r="I86" s="530"/>
      <c r="J86" s="530"/>
      <c r="K86" s="530"/>
      <c r="L86" s="530"/>
      <c r="M86" s="530"/>
      <c r="N86" s="530"/>
      <c r="O86" s="531"/>
    </row>
    <row r="87" spans="1:23" ht="15" hidden="1" customHeight="1" x14ac:dyDescent="0.35">
      <c r="B87" s="529"/>
      <c r="C87" s="530"/>
      <c r="D87" s="530"/>
      <c r="E87" s="530"/>
      <c r="F87" s="530"/>
      <c r="G87" s="530"/>
      <c r="H87" s="530"/>
      <c r="I87" s="530"/>
      <c r="J87" s="530"/>
      <c r="K87" s="530"/>
      <c r="L87" s="530"/>
      <c r="M87" s="530"/>
      <c r="N87" s="530"/>
      <c r="O87" s="531"/>
    </row>
    <row r="88" spans="1:23" ht="19.5" customHeight="1" thickBot="1" x14ac:dyDescent="0.4">
      <c r="B88" s="532"/>
      <c r="C88" s="533"/>
      <c r="D88" s="533"/>
      <c r="E88" s="533"/>
      <c r="F88" s="533"/>
      <c r="G88" s="533"/>
      <c r="H88" s="533"/>
      <c r="I88" s="533"/>
      <c r="J88" s="533"/>
      <c r="K88" s="533"/>
      <c r="L88" s="533"/>
      <c r="M88" s="533"/>
      <c r="N88" s="533"/>
      <c r="O88" s="534"/>
    </row>
  </sheetData>
  <dataConsolidate/>
  <mergeCells count="85">
    <mergeCell ref="B47:O47"/>
    <mergeCell ref="B48:O88"/>
    <mergeCell ref="B43:B44"/>
    <mergeCell ref="C43:C44"/>
    <mergeCell ref="D43:D44"/>
    <mergeCell ref="E43:F44"/>
    <mergeCell ref="G43:O44"/>
    <mergeCell ref="B46:O46"/>
    <mergeCell ref="B39:O39"/>
    <mergeCell ref="E40:F40"/>
    <mergeCell ref="G40:O40"/>
    <mergeCell ref="B41:B42"/>
    <mergeCell ref="C41:C42"/>
    <mergeCell ref="D41:D42"/>
    <mergeCell ref="E41:F42"/>
    <mergeCell ref="G41:O42"/>
    <mergeCell ref="H30:H33"/>
    <mergeCell ref="K30:K33"/>
    <mergeCell ref="M30:M33"/>
    <mergeCell ref="B34:O34"/>
    <mergeCell ref="B35:I35"/>
    <mergeCell ref="B36:I36"/>
    <mergeCell ref="K36:O37"/>
    <mergeCell ref="B37:I37"/>
    <mergeCell ref="B30:B33"/>
    <mergeCell ref="C30:C33"/>
    <mergeCell ref="D30:D33"/>
    <mergeCell ref="E30:E33"/>
    <mergeCell ref="F30:F33"/>
    <mergeCell ref="G30:G33"/>
    <mergeCell ref="O24:O33"/>
    <mergeCell ref="B27:B29"/>
    <mergeCell ref="C27:C29"/>
    <mergeCell ref="D27:D29"/>
    <mergeCell ref="E27:E29"/>
    <mergeCell ref="F27:F29"/>
    <mergeCell ref="G27:G29"/>
    <mergeCell ref="H27:H29"/>
    <mergeCell ref="K27:K29"/>
    <mergeCell ref="M27:M29"/>
    <mergeCell ref="O22:O23"/>
    <mergeCell ref="B24:B26"/>
    <mergeCell ref="C24:C26"/>
    <mergeCell ref="D24:D26"/>
    <mergeCell ref="E24:E26"/>
    <mergeCell ref="F24:F26"/>
    <mergeCell ref="G24:G26"/>
    <mergeCell ref="H24:H26"/>
    <mergeCell ref="K24:K26"/>
    <mergeCell ref="M24:M26"/>
    <mergeCell ref="B22:D22"/>
    <mergeCell ref="E22:G22"/>
    <mergeCell ref="H22:J22"/>
    <mergeCell ref="K22:L22"/>
    <mergeCell ref="M22:N22"/>
    <mergeCell ref="B15:D15"/>
    <mergeCell ref="E15:O15"/>
    <mergeCell ref="B16:D16"/>
    <mergeCell ref="E16:O16"/>
    <mergeCell ref="B17:D17"/>
    <mergeCell ref="E17:O17"/>
    <mergeCell ref="B18:D18"/>
    <mergeCell ref="E18:O18"/>
    <mergeCell ref="B19:D19"/>
    <mergeCell ref="E19:O19"/>
    <mergeCell ref="B21:O21"/>
    <mergeCell ref="B12:D12"/>
    <mergeCell ref="E12:O12"/>
    <mergeCell ref="B13:D13"/>
    <mergeCell ref="E13:O13"/>
    <mergeCell ref="B14:D14"/>
    <mergeCell ref="E14:O14"/>
    <mergeCell ref="B9:D9"/>
    <mergeCell ref="E9:O9"/>
    <mergeCell ref="B10:D10"/>
    <mergeCell ref="E10:O10"/>
    <mergeCell ref="B11:D11"/>
    <mergeCell ref="E11:O11"/>
    <mergeCell ref="B8:D8"/>
    <mergeCell ref="E8:O8"/>
    <mergeCell ref="B2:I3"/>
    <mergeCell ref="J2:O3"/>
    <mergeCell ref="B6:O6"/>
    <mergeCell ref="B7:D7"/>
    <mergeCell ref="E7:O7"/>
  </mergeCells>
  <conditionalFormatting sqref="K24:N33">
    <cfRule type="cellIs" dxfId="2" priority="1" operator="equal">
      <formula>0</formula>
    </cfRule>
  </conditionalFormatting>
  <dataValidations count="3">
    <dataValidation type="list" allowBlank="1" showInputMessage="1" showErrorMessage="1" sqref="G35:G37" xr:uid="{2EAF91FF-9FB9-43F7-A787-49EB5B26C681}">
      <formula1>EQUIPOS</formula1>
    </dataValidation>
    <dataValidation type="list" allowBlank="1" showInputMessage="1" showErrorMessage="1" sqref="E13:O13" xr:uid="{BF0F2475-CC9C-4B10-9B62-A4FA9BA80BD8}">
      <formula1>"EPC400x100mm A CONTENEDOR,BPC A RACK,CANALIZACIÓN SUBTERRÁNEA,SIN OBSERVACIONES"</formula1>
    </dataValidation>
    <dataValidation type="list" allowBlank="1" showInputMessage="1" showErrorMessage="1" sqref="E8:O8" xr:uid="{78FE5694-454E-45FB-B0AB-1BE7C0831A9F}">
      <formula1>"OUTDOOR,INDOOR"</formula1>
    </dataValidation>
  </dataValidation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EA75E1-0729-45C8-8CA6-BA0214269E4D}">
  <dimension ref="A1:AE234"/>
  <sheetViews>
    <sheetView showGridLines="0" topLeftCell="A30" zoomScaleNormal="100" workbookViewId="0">
      <selection activeCell="R26" sqref="R26:T26"/>
    </sheetView>
  </sheetViews>
  <sheetFormatPr baseColWidth="10" defaultColWidth="3.7265625" defaultRowHeight="14.5" x14ac:dyDescent="0.35"/>
  <cols>
    <col min="1" max="1" width="3" style="78" customWidth="1"/>
    <col min="2" max="5" width="5.7265625" style="78" customWidth="1"/>
    <col min="6" max="6" width="9.26953125" style="78" customWidth="1"/>
    <col min="7" max="10" width="5.7265625" style="78" customWidth="1"/>
    <col min="11" max="11" width="7.54296875" style="78" customWidth="1"/>
    <col min="12" max="12" width="6.7265625" style="78" customWidth="1"/>
    <col min="13" max="14" width="6.453125" style="78" customWidth="1"/>
    <col min="15" max="21" width="5.7265625" style="78" customWidth="1"/>
    <col min="22" max="22" width="3.81640625" style="78" bestFit="1" customWidth="1"/>
    <col min="23" max="23" width="10" style="78" customWidth="1"/>
    <col min="24" max="24" width="6" style="78" bestFit="1" customWidth="1"/>
    <col min="25" max="25" width="4.81640625" style="78" customWidth="1"/>
    <col min="26" max="26" width="6.7265625" style="78" customWidth="1"/>
    <col min="27" max="27" width="5" style="78" bestFit="1" customWidth="1"/>
    <col min="28" max="28" width="7.1796875" style="78" customWidth="1"/>
    <col min="29" max="29" width="4" style="78" customWidth="1"/>
    <col min="30" max="30" width="5.26953125" style="78" customWidth="1"/>
    <col min="31" max="31" width="21" style="78" customWidth="1"/>
    <col min="32" max="38" width="4" style="78" customWidth="1"/>
    <col min="39" max="16384" width="3.7265625" style="78"/>
  </cols>
  <sheetData>
    <row r="1" spans="1:26" s="75" customFormat="1" ht="13.5" thickBot="1" x14ac:dyDescent="0.4">
      <c r="A1" s="74"/>
      <c r="B1" s="74"/>
      <c r="C1" s="74"/>
      <c r="D1" s="74"/>
      <c r="E1" s="74"/>
      <c r="F1" s="74"/>
      <c r="G1" s="74"/>
      <c r="H1" s="74"/>
      <c r="I1" s="74"/>
      <c r="J1" s="74"/>
      <c r="K1" s="74"/>
      <c r="L1" s="74"/>
      <c r="M1" s="74"/>
      <c r="N1" s="74"/>
      <c r="O1" s="74"/>
      <c r="P1" s="74"/>
      <c r="Q1" s="74"/>
      <c r="R1" s="74"/>
      <c r="S1" s="74"/>
      <c r="T1" s="74"/>
      <c r="U1" s="74"/>
      <c r="V1" s="74"/>
      <c r="W1" s="74"/>
    </row>
    <row r="2" spans="1:26" ht="14.25" customHeight="1" thickBot="1" x14ac:dyDescent="0.4">
      <c r="A2" s="76"/>
      <c r="B2" s="840" t="s">
        <v>94</v>
      </c>
      <c r="C2" s="841"/>
      <c r="D2" s="841"/>
      <c r="E2" s="841"/>
      <c r="F2" s="841"/>
      <c r="G2" s="841"/>
      <c r="H2" s="841"/>
      <c r="I2" s="841"/>
      <c r="J2" s="841"/>
      <c r="K2" s="841"/>
      <c r="L2" s="841"/>
      <c r="M2" s="841"/>
      <c r="N2" s="841"/>
      <c r="O2" s="841"/>
      <c r="P2" s="841"/>
      <c r="Q2" s="841"/>
      <c r="R2" s="841"/>
      <c r="S2" s="841"/>
      <c r="T2" s="841"/>
      <c r="U2" s="841"/>
      <c r="V2" s="841"/>
      <c r="W2" s="842"/>
      <c r="X2" s="77"/>
    </row>
    <row r="3" spans="1:26" ht="15" thickBot="1" x14ac:dyDescent="0.4">
      <c r="A3" s="76"/>
      <c r="B3" s="843" t="s">
        <v>95</v>
      </c>
      <c r="C3" s="844"/>
      <c r="D3" s="844"/>
      <c r="E3" s="844"/>
      <c r="F3" s="844"/>
      <c r="G3" s="844"/>
      <c r="H3" s="845"/>
      <c r="I3" s="846" t="s">
        <v>96</v>
      </c>
      <c r="J3" s="847"/>
      <c r="K3" s="847"/>
      <c r="L3" s="847"/>
      <c r="M3" s="847"/>
      <c r="N3" s="848"/>
      <c r="O3" s="846" t="s">
        <v>97</v>
      </c>
      <c r="P3" s="847"/>
      <c r="Q3" s="847"/>
      <c r="R3" s="847"/>
      <c r="S3" s="847"/>
      <c r="T3" s="847"/>
      <c r="U3" s="847"/>
      <c r="V3" s="847"/>
      <c r="W3" s="848"/>
      <c r="X3" s="77"/>
    </row>
    <row r="4" spans="1:26" ht="15" thickBot="1" x14ac:dyDescent="0.4">
      <c r="A4" s="76"/>
      <c r="B4" s="817" t="s">
        <v>180</v>
      </c>
      <c r="C4" s="818"/>
      <c r="D4" s="818"/>
      <c r="E4" s="818"/>
      <c r="F4" s="818"/>
      <c r="G4" s="818"/>
      <c r="H4" s="819"/>
      <c r="I4" s="849" t="s">
        <v>104</v>
      </c>
      <c r="J4" s="850"/>
      <c r="K4" s="850"/>
      <c r="L4" s="851" t="s">
        <v>262</v>
      </c>
      <c r="M4" s="852"/>
      <c r="N4" s="853"/>
      <c r="O4" s="805" t="s">
        <v>98</v>
      </c>
      <c r="P4" s="805"/>
      <c r="Q4" s="805"/>
      <c r="R4" s="805"/>
      <c r="S4" s="805"/>
      <c r="T4" s="805"/>
      <c r="U4" s="805"/>
      <c r="V4" s="805"/>
      <c r="W4" s="806"/>
      <c r="X4" s="79"/>
    </row>
    <row r="5" spans="1:26" ht="15" customHeight="1" x14ac:dyDescent="0.35">
      <c r="A5" s="76"/>
      <c r="B5" s="820"/>
      <c r="C5" s="821"/>
      <c r="D5" s="821"/>
      <c r="E5" s="821"/>
      <c r="F5" s="821"/>
      <c r="G5" s="821"/>
      <c r="H5" s="822"/>
      <c r="I5" s="807" t="s">
        <v>106</v>
      </c>
      <c r="J5" s="808"/>
      <c r="K5" s="808"/>
      <c r="L5" s="854" t="s">
        <v>263</v>
      </c>
      <c r="M5" s="855"/>
      <c r="N5" s="856"/>
      <c r="O5" s="805" t="s">
        <v>98</v>
      </c>
      <c r="P5" s="805"/>
      <c r="Q5" s="805"/>
      <c r="R5" s="805"/>
      <c r="S5" s="805"/>
      <c r="T5" s="805"/>
      <c r="U5" s="805"/>
      <c r="V5" s="805"/>
      <c r="W5" s="806"/>
      <c r="X5" s="79"/>
    </row>
    <row r="6" spans="1:26" ht="14.5" customHeight="1" x14ac:dyDescent="0.35">
      <c r="A6" s="76"/>
      <c r="B6" s="820"/>
      <c r="C6" s="821"/>
      <c r="D6" s="821"/>
      <c r="E6" s="821"/>
      <c r="F6" s="821"/>
      <c r="G6" s="821"/>
      <c r="H6" s="822"/>
      <c r="I6" s="807" t="s">
        <v>107</v>
      </c>
      <c r="J6" s="808"/>
      <c r="K6" s="808"/>
      <c r="L6" s="809">
        <f>IFERROR(IF(LEFT(L5,1)="1",220*(MID(L5,3,3)),380*SQRT(3)*MID(L5,3,3)),"")</f>
        <v>26327.172275046934</v>
      </c>
      <c r="M6" s="810"/>
      <c r="N6" s="811"/>
      <c r="O6" s="812" t="s">
        <v>98</v>
      </c>
      <c r="P6" s="812"/>
      <c r="Q6" s="812"/>
      <c r="R6" s="812"/>
      <c r="S6" s="812"/>
      <c r="T6" s="812"/>
      <c r="U6" s="812"/>
      <c r="V6" s="812"/>
      <c r="W6" s="813"/>
      <c r="X6" s="79"/>
    </row>
    <row r="7" spans="1:26" ht="15.75" customHeight="1" x14ac:dyDescent="0.35">
      <c r="A7" s="76"/>
      <c r="B7" s="820"/>
      <c r="C7" s="821"/>
      <c r="D7" s="821"/>
      <c r="E7" s="821"/>
      <c r="F7" s="821"/>
      <c r="G7" s="821"/>
      <c r="H7" s="822"/>
      <c r="I7" s="807" t="s">
        <v>105</v>
      </c>
      <c r="J7" s="808"/>
      <c r="K7" s="808"/>
      <c r="L7" s="814" t="s">
        <v>108</v>
      </c>
      <c r="M7" s="815"/>
      <c r="N7" s="816"/>
      <c r="O7" s="812" t="s">
        <v>98</v>
      </c>
      <c r="P7" s="812"/>
      <c r="Q7" s="812"/>
      <c r="R7" s="812"/>
      <c r="S7" s="812"/>
      <c r="T7" s="812"/>
      <c r="U7" s="812"/>
      <c r="V7" s="812"/>
      <c r="W7" s="813"/>
      <c r="X7" s="79"/>
    </row>
    <row r="8" spans="1:26" ht="39.75" customHeight="1" thickBot="1" x14ac:dyDescent="0.4">
      <c r="A8" s="76"/>
      <c r="B8" s="823"/>
      <c r="C8" s="824"/>
      <c r="D8" s="824"/>
      <c r="E8" s="824"/>
      <c r="F8" s="824"/>
      <c r="G8" s="824"/>
      <c r="H8" s="825"/>
      <c r="I8" s="857" t="s">
        <v>167</v>
      </c>
      <c r="J8" s="858"/>
      <c r="K8" s="858"/>
      <c r="L8" s="779" t="s">
        <v>108</v>
      </c>
      <c r="M8" s="780"/>
      <c r="N8" s="859"/>
      <c r="O8" s="860" t="s">
        <v>98</v>
      </c>
      <c r="P8" s="860"/>
      <c r="Q8" s="860"/>
      <c r="R8" s="860"/>
      <c r="S8" s="860"/>
      <c r="T8" s="860"/>
      <c r="U8" s="860"/>
      <c r="V8" s="860"/>
      <c r="W8" s="861"/>
      <c r="X8" s="79"/>
    </row>
    <row r="9" spans="1:26" ht="15" customHeight="1" x14ac:dyDescent="0.35">
      <c r="A9" s="76"/>
      <c r="B9" s="817" t="s">
        <v>99</v>
      </c>
      <c r="C9" s="818"/>
      <c r="D9" s="818"/>
      <c r="E9" s="818"/>
      <c r="F9" s="818"/>
      <c r="G9" s="818"/>
      <c r="H9" s="819"/>
      <c r="I9" s="826" t="s">
        <v>104</v>
      </c>
      <c r="J9" s="826"/>
      <c r="K9" s="827"/>
      <c r="L9" s="828" t="s">
        <v>193</v>
      </c>
      <c r="M9" s="829"/>
      <c r="N9" s="830"/>
      <c r="O9" s="828" t="s">
        <v>336</v>
      </c>
      <c r="P9" s="829"/>
      <c r="Q9" s="829"/>
      <c r="R9" s="829"/>
      <c r="S9" s="829"/>
      <c r="T9" s="829"/>
      <c r="U9" s="829"/>
      <c r="V9" s="829"/>
      <c r="W9" s="831"/>
      <c r="X9" s="79"/>
    </row>
    <row r="10" spans="1:26" ht="15" customHeight="1" x14ac:dyDescent="0.35">
      <c r="A10" s="76"/>
      <c r="B10" s="820"/>
      <c r="C10" s="821"/>
      <c r="D10" s="821"/>
      <c r="E10" s="821"/>
      <c r="F10" s="821"/>
      <c r="G10" s="821"/>
      <c r="H10" s="822"/>
      <c r="I10" s="832" t="s">
        <v>103</v>
      </c>
      <c r="J10" s="832"/>
      <c r="K10" s="833"/>
      <c r="L10" s="814" t="s">
        <v>108</v>
      </c>
      <c r="M10" s="815"/>
      <c r="N10" s="816"/>
      <c r="O10" s="814" t="s">
        <v>98</v>
      </c>
      <c r="P10" s="815"/>
      <c r="Q10" s="815"/>
      <c r="R10" s="815"/>
      <c r="S10" s="815"/>
      <c r="T10" s="815"/>
      <c r="U10" s="815"/>
      <c r="V10" s="815"/>
      <c r="W10" s="834"/>
      <c r="X10" s="79"/>
    </row>
    <row r="11" spans="1:26" ht="15" customHeight="1" thickBot="1" x14ac:dyDescent="0.4">
      <c r="A11" s="76"/>
      <c r="B11" s="823"/>
      <c r="C11" s="824"/>
      <c r="D11" s="824"/>
      <c r="E11" s="824"/>
      <c r="F11" s="824"/>
      <c r="G11" s="824"/>
      <c r="H11" s="825"/>
      <c r="I11" s="835" t="s">
        <v>102</v>
      </c>
      <c r="J11" s="835"/>
      <c r="K11" s="836"/>
      <c r="L11" s="837"/>
      <c r="M11" s="838"/>
      <c r="N11" s="839"/>
      <c r="O11" s="779" t="s">
        <v>98</v>
      </c>
      <c r="P11" s="780"/>
      <c r="Q11" s="780"/>
      <c r="R11" s="780"/>
      <c r="S11" s="780"/>
      <c r="T11" s="780"/>
      <c r="U11" s="780"/>
      <c r="V11" s="780"/>
      <c r="W11" s="781"/>
      <c r="X11" s="79"/>
      <c r="Z11" s="80"/>
    </row>
    <row r="12" spans="1:26" s="75" customFormat="1" ht="13.5" thickBot="1" x14ac:dyDescent="0.4">
      <c r="A12" s="74"/>
      <c r="B12" s="81"/>
      <c r="C12" s="81"/>
      <c r="D12" s="81"/>
      <c r="E12" s="81"/>
      <c r="F12" s="82"/>
      <c r="G12" s="82"/>
      <c r="H12" s="82"/>
      <c r="I12" s="82"/>
      <c r="J12" s="82"/>
      <c r="K12" s="82"/>
      <c r="L12" s="82"/>
      <c r="M12" s="82"/>
      <c r="N12" s="82"/>
      <c r="O12" s="82"/>
      <c r="P12" s="82"/>
      <c r="Q12" s="82"/>
      <c r="R12" s="82"/>
      <c r="S12" s="83"/>
      <c r="T12" s="83"/>
      <c r="U12" s="83"/>
      <c r="V12" s="84"/>
      <c r="W12" s="84"/>
      <c r="X12" s="85"/>
      <c r="Z12" s="86"/>
    </row>
    <row r="13" spans="1:26" s="152" customFormat="1" ht="15" thickBot="1" x14ac:dyDescent="0.4">
      <c r="A13" s="149"/>
      <c r="B13" s="801" t="s">
        <v>109</v>
      </c>
      <c r="C13" s="802"/>
      <c r="D13" s="802"/>
      <c r="E13" s="802"/>
      <c r="F13" s="802"/>
      <c r="G13" s="802"/>
      <c r="H13" s="802"/>
      <c r="I13" s="802"/>
      <c r="J13" s="802"/>
      <c r="K13" s="802"/>
      <c r="L13" s="802"/>
      <c r="M13" s="802"/>
      <c r="N13" s="802"/>
      <c r="O13" s="802"/>
      <c r="P13" s="802"/>
      <c r="Q13" s="802"/>
      <c r="R13" s="802"/>
      <c r="S13" s="802"/>
      <c r="T13" s="802"/>
      <c r="U13" s="803"/>
      <c r="V13" s="150"/>
      <c r="W13" s="150"/>
      <c r="X13" s="150"/>
      <c r="Y13" s="150"/>
      <c r="Z13" s="151"/>
    </row>
    <row r="14" spans="1:26" s="156" customFormat="1" ht="15" customHeight="1" thickBot="1" x14ac:dyDescent="0.4">
      <c r="A14" s="153"/>
      <c r="B14" s="794" t="s">
        <v>100</v>
      </c>
      <c r="C14" s="804"/>
      <c r="D14" s="804"/>
      <c r="E14" s="795"/>
      <c r="F14" s="794" t="s">
        <v>0</v>
      </c>
      <c r="G14" s="795"/>
      <c r="H14" s="794" t="s">
        <v>1</v>
      </c>
      <c r="I14" s="795"/>
      <c r="J14" s="794" t="s">
        <v>62</v>
      </c>
      <c r="K14" s="795"/>
      <c r="L14" s="794" t="s">
        <v>61</v>
      </c>
      <c r="M14" s="795"/>
      <c r="N14" s="794" t="s">
        <v>2</v>
      </c>
      <c r="O14" s="795"/>
      <c r="P14" s="794" t="s">
        <v>12</v>
      </c>
      <c r="Q14" s="795"/>
      <c r="R14" s="794" t="s">
        <v>11</v>
      </c>
      <c r="S14" s="795"/>
      <c r="T14" s="796" t="s">
        <v>33</v>
      </c>
      <c r="U14" s="797"/>
      <c r="V14" s="154"/>
      <c r="W14" s="154"/>
      <c r="X14" s="154"/>
      <c r="Y14" s="154"/>
      <c r="Z14" s="155"/>
    </row>
    <row r="15" spans="1:26" s="156" customFormat="1" ht="14.5" customHeight="1" x14ac:dyDescent="0.35">
      <c r="A15" s="153"/>
      <c r="B15" s="798" t="s">
        <v>288</v>
      </c>
      <c r="C15" s="799"/>
      <c r="D15" s="799"/>
      <c r="E15" s="800"/>
      <c r="F15" s="599" t="s">
        <v>112</v>
      </c>
      <c r="G15" s="600"/>
      <c r="H15" s="599" t="s">
        <v>112</v>
      </c>
      <c r="I15" s="600"/>
      <c r="J15" s="599" t="s">
        <v>112</v>
      </c>
      <c r="K15" s="600"/>
      <c r="L15" s="599" t="s">
        <v>112</v>
      </c>
      <c r="M15" s="600"/>
      <c r="N15" s="599" t="s">
        <v>112</v>
      </c>
      <c r="O15" s="600"/>
      <c r="P15" s="599" t="s">
        <v>112</v>
      </c>
      <c r="Q15" s="600"/>
      <c r="R15" s="601" t="s">
        <v>273</v>
      </c>
      <c r="S15" s="602"/>
      <c r="T15" s="603" t="s">
        <v>216</v>
      </c>
      <c r="U15" s="604"/>
      <c r="V15" s="157"/>
      <c r="W15" s="157"/>
      <c r="X15" s="157"/>
      <c r="Y15" s="157"/>
      <c r="Z15" s="155"/>
    </row>
    <row r="16" spans="1:26" s="156" customFormat="1" ht="14.5" customHeight="1" x14ac:dyDescent="0.35">
      <c r="A16" s="153"/>
      <c r="B16" s="607" t="s">
        <v>168</v>
      </c>
      <c r="C16" s="608"/>
      <c r="D16" s="608"/>
      <c r="E16" s="609"/>
      <c r="F16" s="605" t="s">
        <v>112</v>
      </c>
      <c r="G16" s="606"/>
      <c r="H16" s="605" t="s">
        <v>112</v>
      </c>
      <c r="I16" s="606"/>
      <c r="J16" s="605" t="s">
        <v>112</v>
      </c>
      <c r="K16" s="606"/>
      <c r="L16" s="605" t="s">
        <v>112</v>
      </c>
      <c r="M16" s="606"/>
      <c r="N16" s="605" t="s">
        <v>112</v>
      </c>
      <c r="O16" s="606"/>
      <c r="P16" s="605" t="s">
        <v>291</v>
      </c>
      <c r="Q16" s="606"/>
      <c r="R16" s="595" t="s">
        <v>290</v>
      </c>
      <c r="S16" s="596"/>
      <c r="T16" s="597" t="s">
        <v>5</v>
      </c>
      <c r="U16" s="598"/>
      <c r="V16" s="158"/>
      <c r="W16" s="158"/>
      <c r="X16" s="158"/>
      <c r="Y16" s="158"/>
      <c r="Z16" s="155"/>
    </row>
    <row r="17" spans="1:26" s="156" customFormat="1" ht="14.5" customHeight="1" x14ac:dyDescent="0.35">
      <c r="A17" s="153"/>
      <c r="B17" s="607" t="s">
        <v>110</v>
      </c>
      <c r="C17" s="608"/>
      <c r="D17" s="608"/>
      <c r="E17" s="609"/>
      <c r="F17" s="792" t="s">
        <v>5</v>
      </c>
      <c r="G17" s="793"/>
      <c r="H17" s="792" t="s">
        <v>5</v>
      </c>
      <c r="I17" s="793"/>
      <c r="J17" s="605" t="s">
        <v>112</v>
      </c>
      <c r="K17" s="606"/>
      <c r="L17" s="605" t="s">
        <v>112</v>
      </c>
      <c r="M17" s="606"/>
      <c r="N17" s="792" t="s">
        <v>5</v>
      </c>
      <c r="O17" s="793"/>
      <c r="P17" s="605" t="s">
        <v>112</v>
      </c>
      <c r="Q17" s="606"/>
      <c r="R17" s="595" t="s">
        <v>112</v>
      </c>
      <c r="S17" s="596"/>
      <c r="T17" s="597" t="s">
        <v>5</v>
      </c>
      <c r="U17" s="598"/>
      <c r="V17" s="157"/>
      <c r="W17" s="157"/>
      <c r="X17" s="158"/>
      <c r="Y17" s="158"/>
      <c r="Z17" s="155"/>
    </row>
    <row r="18" spans="1:26" s="156" customFormat="1" ht="15" thickBot="1" x14ac:dyDescent="0.4">
      <c r="B18" s="788" t="s">
        <v>111</v>
      </c>
      <c r="C18" s="789"/>
      <c r="D18" s="789"/>
      <c r="E18" s="790"/>
      <c r="F18" s="791">
        <f>IF(F15="DUG",200,IF(F15="RBS2206",0,IF(F15="MU-12",10,IF(F15="2x MU-12",20,0))))+IFERROR(LEFT(F16,1)*IF(RIGHT(F16,3)="RRU",230,IF(RIGHT(F16,3)="CDU",300,IF(RIGHT(F16,3)="R19",180,0))),0)</f>
        <v>0</v>
      </c>
      <c r="G18" s="783"/>
      <c r="H18" s="782">
        <f>IF(H15="DUW",200,0)+IFERROR(LEFT(H16,1)*(IF(RIGHT(H16,3)="RRU",230,0)),0)</f>
        <v>0</v>
      </c>
      <c r="I18" s="783"/>
      <c r="J18" s="782">
        <f>IF(J15="DUW",200,IF(J15="2xDUW",400,0))+IFERROR(LEFT(J16,1)*(IF(RIGHT(J16,3)="RRU",230,0)),0)+IFERROR(LEFT(J17,1)*(IF(RIGHT(J17,5)="AIR21",450,IF(RIGHT(J17,5)="AIR32",750,0))),0)</f>
        <v>0</v>
      </c>
      <c r="K18" s="783"/>
      <c r="L18" s="782">
        <f>IF(L15="DUW",200,0)+IFERROR(LEFT(L16,1)*(IF(RIGHT(L16,3)="RRU",230,0)),0)+IFERROR(LEFT(L17,1)*(IF(RIGHT(L17,5)="AIR21",450,IF(RIGHT(L17,5)="AIR32",750,0))),0)</f>
        <v>0</v>
      </c>
      <c r="M18" s="783"/>
      <c r="N18" s="782">
        <f>IF(OR(N15="BB6318",N15="BB5216"),200,IF(N15="BB6630",180,0))+IFERROR(IF(RIGHT(N16,3)="RRU",230,0)*(LEFT(N16,1)),0)</f>
        <v>0</v>
      </c>
      <c r="O18" s="783"/>
      <c r="P18" s="782">
        <f>IF(OR(P15="DUS41",P15="BB5216",P15="BB6318"),200,IF(P15="RANP6353",380,0))+IFERROR(IF(RIGHT(P16,3)="RRU",230,0)*(LEFT(P16,1)),0)+IFERROR(LEFT(P17,1)*(IF(RIGHT(P17,5)="AIR21",450,IF(RIGHT(P17,5)="AIR32",750,0))),0)+IFERROR(IF(RIGHT(P17,7)="AIR3283",809,0)*(LEFT(P17,1)),0)</f>
        <v>690</v>
      </c>
      <c r="Q18" s="783"/>
      <c r="R18" s="784">
        <f>IF(R15="BB6318",200,IF(R15="R503",50,IF(R15="BB6630",180,IF(R15="BB5216",145,0))))+IFERROR(IF(RIGHT(R16,3)="RRU",376,0)*(LEFT(R16,1)),0)+IFERROR(IF(RIGHT(R16,7)="RRU4471",321,0)*(LEFT(R16,1)),0)+IFERROR(LEFT(R17,1)*(IF(RIGHT(R17,5)="AIR21",450,IF(RIGHT(R17,5)="AIR32",750,0))),0)</f>
        <v>1143</v>
      </c>
      <c r="S18" s="785"/>
      <c r="T18" s="786">
        <f>IF(T15="SIU",85,IF(T15="TCU",75,IF(T15="R6K",225,0)))</f>
        <v>225</v>
      </c>
      <c r="U18" s="787"/>
      <c r="V18" s="159"/>
      <c r="W18" s="159"/>
      <c r="X18" s="159"/>
      <c r="Y18" s="159"/>
      <c r="Z18" s="155"/>
    </row>
    <row r="19" spans="1:26" s="156" customFormat="1" ht="27" customHeight="1" thickBot="1" x14ac:dyDescent="0.3">
      <c r="B19" s="160"/>
      <c r="C19" s="160"/>
      <c r="D19" s="161"/>
      <c r="E19" s="161"/>
      <c r="F19" s="161"/>
      <c r="G19" s="161"/>
      <c r="H19" s="161"/>
      <c r="I19" s="161"/>
      <c r="J19" s="760" t="s">
        <v>289</v>
      </c>
      <c r="K19" s="761"/>
      <c r="L19" s="761"/>
      <c r="M19" s="762"/>
      <c r="N19" s="763">
        <v>0</v>
      </c>
      <c r="O19" s="764"/>
      <c r="P19" s="764"/>
      <c r="Q19" s="765"/>
      <c r="R19" s="766" t="s">
        <v>9</v>
      </c>
      <c r="S19" s="767"/>
      <c r="T19" s="767"/>
      <c r="U19" s="768"/>
      <c r="V19" s="162"/>
      <c r="W19" s="162"/>
      <c r="X19" s="162"/>
      <c r="Y19" s="162"/>
      <c r="Z19" s="155"/>
    </row>
    <row r="20" spans="1:26" s="156" customFormat="1" ht="26.25" customHeight="1" thickBot="1" x14ac:dyDescent="0.3">
      <c r="B20" s="160"/>
      <c r="C20" s="160"/>
      <c r="D20" s="162"/>
      <c r="E20" s="162"/>
      <c r="F20" s="162"/>
      <c r="G20" s="162"/>
      <c r="H20" s="162"/>
      <c r="I20" s="162"/>
      <c r="J20" s="757" t="s">
        <v>60</v>
      </c>
      <c r="K20" s="758"/>
      <c r="L20" s="758"/>
      <c r="M20" s="759"/>
      <c r="N20" s="769">
        <f>F18+H18+J18+L18+N18+P18+R18+N19+T18</f>
        <v>2058</v>
      </c>
      <c r="O20" s="770"/>
      <c r="P20" s="770"/>
      <c r="Q20" s="771"/>
      <c r="R20" s="772" t="s">
        <v>9</v>
      </c>
      <c r="S20" s="773"/>
      <c r="T20" s="773"/>
      <c r="U20" s="774"/>
      <c r="V20" s="162"/>
      <c r="W20" s="162"/>
      <c r="X20" s="162"/>
      <c r="Y20" s="162"/>
      <c r="Z20" s="155"/>
    </row>
    <row r="21" spans="1:26" s="156" customFormat="1" x14ac:dyDescent="0.25">
      <c r="B21" s="160"/>
      <c r="C21" s="160"/>
      <c r="D21" s="160"/>
      <c r="E21" s="160"/>
      <c r="F21" s="163"/>
      <c r="G21" s="164"/>
      <c r="H21" s="164"/>
      <c r="I21" s="164"/>
      <c r="J21" s="165"/>
      <c r="K21" s="165"/>
      <c r="L21" s="165"/>
      <c r="M21" s="165"/>
      <c r="N21" s="165"/>
      <c r="O21" s="165"/>
      <c r="P21" s="165"/>
      <c r="Q21" s="165"/>
      <c r="R21" s="166"/>
      <c r="S21" s="166"/>
      <c r="T21" s="166"/>
      <c r="U21" s="166"/>
      <c r="V21" s="166"/>
      <c r="W21" s="166"/>
      <c r="X21" s="155"/>
      <c r="Y21" s="155"/>
      <c r="Z21" s="155"/>
    </row>
    <row r="22" spans="1:26" s="156" customFormat="1" ht="15" customHeight="1" thickBot="1" x14ac:dyDescent="0.4">
      <c r="B22" s="167"/>
      <c r="C22" s="167"/>
      <c r="D22" s="167"/>
      <c r="E22" s="167"/>
      <c r="F22" s="168"/>
      <c r="G22" s="168"/>
      <c r="H22" s="168"/>
      <c r="I22" s="168"/>
      <c r="J22" s="168"/>
      <c r="K22" s="168"/>
      <c r="L22" s="168"/>
      <c r="M22" s="168"/>
      <c r="N22" s="168"/>
      <c r="O22" s="168"/>
      <c r="P22" s="168"/>
      <c r="Q22" s="168"/>
      <c r="R22" s="168"/>
      <c r="S22" s="169"/>
      <c r="T22" s="169"/>
      <c r="U22" s="169"/>
      <c r="V22" s="166"/>
      <c r="W22" s="166"/>
      <c r="X22" s="155"/>
      <c r="Y22" s="155"/>
      <c r="Z22" s="155"/>
    </row>
    <row r="23" spans="1:26" s="156" customFormat="1" ht="15" customHeight="1" x14ac:dyDescent="0.35">
      <c r="B23" s="775" t="s">
        <v>113</v>
      </c>
      <c r="C23" s="776"/>
      <c r="D23" s="776"/>
      <c r="E23" s="776"/>
      <c r="F23" s="776"/>
      <c r="G23" s="776"/>
      <c r="H23" s="776"/>
      <c r="I23" s="776"/>
      <c r="J23" s="776"/>
      <c r="K23" s="776"/>
      <c r="L23" s="776"/>
      <c r="M23" s="776"/>
      <c r="N23" s="776"/>
      <c r="O23" s="776"/>
      <c r="P23" s="776"/>
      <c r="Q23" s="776"/>
      <c r="R23" s="776"/>
      <c r="S23" s="776"/>
      <c r="T23" s="776"/>
      <c r="U23" s="776"/>
      <c r="V23" s="776"/>
      <c r="W23" s="776"/>
      <c r="X23" s="776"/>
      <c r="Y23" s="776"/>
      <c r="Z23" s="777"/>
    </row>
    <row r="24" spans="1:26" s="156" customFormat="1" ht="15" customHeight="1" x14ac:dyDescent="0.35">
      <c r="B24" s="778" t="s">
        <v>114</v>
      </c>
      <c r="C24" s="571"/>
      <c r="D24" s="571"/>
      <c r="E24" s="571"/>
      <c r="F24" s="571"/>
      <c r="G24" s="571"/>
      <c r="H24" s="571"/>
      <c r="I24" s="571"/>
      <c r="J24" s="571"/>
      <c r="K24" s="571"/>
      <c r="L24" s="571" t="s">
        <v>116</v>
      </c>
      <c r="M24" s="571"/>
      <c r="N24" s="571"/>
      <c r="O24" s="571" t="s">
        <v>117</v>
      </c>
      <c r="P24" s="571"/>
      <c r="Q24" s="571"/>
      <c r="R24" s="571" t="s">
        <v>116</v>
      </c>
      <c r="S24" s="571"/>
      <c r="T24" s="571"/>
      <c r="U24" s="571" t="s">
        <v>117</v>
      </c>
      <c r="V24" s="571"/>
      <c r="W24" s="571"/>
      <c r="X24" s="571" t="s">
        <v>118</v>
      </c>
      <c r="Y24" s="571"/>
      <c r="Z24" s="571"/>
    </row>
    <row r="25" spans="1:26" s="156" customFormat="1" x14ac:dyDescent="0.35">
      <c r="B25" s="778"/>
      <c r="C25" s="571"/>
      <c r="D25" s="571"/>
      <c r="E25" s="571"/>
      <c r="F25" s="571"/>
      <c r="G25" s="571"/>
      <c r="H25" s="571"/>
      <c r="I25" s="571"/>
      <c r="J25" s="571"/>
      <c r="K25" s="571"/>
      <c r="L25" s="572"/>
      <c r="M25" s="573"/>
      <c r="N25" s="574"/>
      <c r="O25" s="572"/>
      <c r="P25" s="573"/>
      <c r="Q25" s="574"/>
      <c r="R25" s="572" t="s">
        <v>354</v>
      </c>
      <c r="S25" s="573"/>
      <c r="T25" s="574"/>
      <c r="U25" s="572"/>
      <c r="V25" s="573"/>
      <c r="W25" s="574"/>
      <c r="X25" s="573"/>
      <c r="Y25" s="573"/>
      <c r="Z25" s="575"/>
    </row>
    <row r="26" spans="1:26" s="156" customFormat="1" ht="15" customHeight="1" x14ac:dyDescent="0.35">
      <c r="B26" s="778"/>
      <c r="C26" s="571"/>
      <c r="D26" s="571"/>
      <c r="E26" s="571"/>
      <c r="F26" s="571"/>
      <c r="G26" s="571"/>
      <c r="H26" s="571"/>
      <c r="I26" s="571"/>
      <c r="J26" s="571"/>
      <c r="K26" s="571"/>
      <c r="L26" s="570" t="s">
        <v>13</v>
      </c>
      <c r="M26" s="570"/>
      <c r="N26" s="570"/>
      <c r="O26" s="570" t="s">
        <v>13</v>
      </c>
      <c r="P26" s="570"/>
      <c r="Q26" s="570"/>
      <c r="R26" s="571" t="s">
        <v>14</v>
      </c>
      <c r="S26" s="571"/>
      <c r="T26" s="571"/>
      <c r="U26" s="572" t="s">
        <v>14</v>
      </c>
      <c r="V26" s="573"/>
      <c r="W26" s="574"/>
      <c r="X26" s="573" t="s">
        <v>14</v>
      </c>
      <c r="Y26" s="573"/>
      <c r="Z26" s="575"/>
    </row>
    <row r="27" spans="1:26" s="156" customFormat="1" ht="15" customHeight="1" x14ac:dyDescent="0.35">
      <c r="B27" s="576" t="s">
        <v>115</v>
      </c>
      <c r="C27" s="577"/>
      <c r="D27" s="577"/>
      <c r="E27" s="752"/>
      <c r="F27" s="550" t="s">
        <v>119</v>
      </c>
      <c r="G27" s="550"/>
      <c r="H27" s="550"/>
      <c r="I27" s="550"/>
      <c r="J27" s="550"/>
      <c r="K27" s="550"/>
      <c r="L27" s="749">
        <v>0</v>
      </c>
      <c r="M27" s="749"/>
      <c r="N27" s="749"/>
      <c r="O27" s="749">
        <v>0</v>
      </c>
      <c r="P27" s="749"/>
      <c r="Q27" s="749"/>
      <c r="R27" s="749">
        <v>54</v>
      </c>
      <c r="S27" s="749"/>
      <c r="T27" s="749"/>
      <c r="U27" s="749">
        <v>0</v>
      </c>
      <c r="V27" s="749"/>
      <c r="W27" s="749"/>
      <c r="X27" s="750">
        <v>0</v>
      </c>
      <c r="Y27" s="749"/>
      <c r="Z27" s="751"/>
    </row>
    <row r="28" spans="1:26" s="156" customFormat="1" ht="15" customHeight="1" x14ac:dyDescent="0.35">
      <c r="B28" s="578"/>
      <c r="C28" s="579"/>
      <c r="D28" s="579"/>
      <c r="E28" s="753"/>
      <c r="F28" s="550" t="s">
        <v>120</v>
      </c>
      <c r="G28" s="550"/>
      <c r="H28" s="550"/>
      <c r="I28" s="550"/>
      <c r="J28" s="550"/>
      <c r="K28" s="550"/>
      <c r="L28" s="749">
        <v>0</v>
      </c>
      <c r="M28" s="749"/>
      <c r="N28" s="749"/>
      <c r="O28" s="749">
        <v>0</v>
      </c>
      <c r="P28" s="749"/>
      <c r="Q28" s="749"/>
      <c r="R28" s="749">
        <v>0</v>
      </c>
      <c r="S28" s="749"/>
      <c r="T28" s="749"/>
      <c r="U28" s="749">
        <v>0</v>
      </c>
      <c r="V28" s="749"/>
      <c r="W28" s="749"/>
      <c r="X28" s="750">
        <v>0</v>
      </c>
      <c r="Y28" s="749"/>
      <c r="Z28" s="751"/>
    </row>
    <row r="29" spans="1:26" s="156" customFormat="1" ht="15" customHeight="1" x14ac:dyDescent="0.35">
      <c r="B29" s="578"/>
      <c r="C29" s="579"/>
      <c r="D29" s="579"/>
      <c r="E29" s="753"/>
      <c r="F29" s="550" t="s">
        <v>121</v>
      </c>
      <c r="G29" s="550"/>
      <c r="H29" s="550"/>
      <c r="I29" s="550"/>
      <c r="J29" s="550"/>
      <c r="K29" s="550"/>
      <c r="L29" s="744">
        <f>IFERROR(L27*L28,"")</f>
        <v>0</v>
      </c>
      <c r="M29" s="744"/>
      <c r="N29" s="744"/>
      <c r="O29" s="744">
        <f>IFERROR(O27*O28,"")</f>
        <v>0</v>
      </c>
      <c r="P29" s="744"/>
      <c r="Q29" s="744"/>
      <c r="R29" s="744">
        <f>IFERROR(R27*R28,"")</f>
        <v>0</v>
      </c>
      <c r="S29" s="744"/>
      <c r="T29" s="744"/>
      <c r="U29" s="744">
        <f>IFERROR(U27*U28,"")</f>
        <v>0</v>
      </c>
      <c r="V29" s="744"/>
      <c r="W29" s="744"/>
      <c r="X29" s="745">
        <f>IFERROR(X27*X28,"")</f>
        <v>0</v>
      </c>
      <c r="Y29" s="744"/>
      <c r="Z29" s="746"/>
    </row>
    <row r="30" spans="1:26" s="156" customFormat="1" ht="15.75" customHeight="1" x14ac:dyDescent="0.35">
      <c r="B30" s="578"/>
      <c r="C30" s="579"/>
      <c r="D30" s="579"/>
      <c r="E30" s="753"/>
      <c r="F30" s="582" t="s">
        <v>123</v>
      </c>
      <c r="G30" s="583"/>
      <c r="H30" s="583"/>
      <c r="I30" s="583"/>
      <c r="J30" s="583"/>
      <c r="K30" s="584"/>
      <c r="L30" s="170">
        <v>0</v>
      </c>
      <c r="M30" s="171">
        <v>105</v>
      </c>
      <c r="N30" s="172" t="s">
        <v>15</v>
      </c>
      <c r="O30" s="170">
        <v>0</v>
      </c>
      <c r="P30" s="171">
        <v>105</v>
      </c>
      <c r="Q30" s="172" t="s">
        <v>15</v>
      </c>
      <c r="R30" s="170">
        <v>0</v>
      </c>
      <c r="S30" s="171">
        <v>105</v>
      </c>
      <c r="T30" s="172" t="s">
        <v>15</v>
      </c>
      <c r="U30" s="170">
        <v>0</v>
      </c>
      <c r="V30" s="171">
        <v>105</v>
      </c>
      <c r="W30" s="172" t="s">
        <v>15</v>
      </c>
      <c r="X30" s="173">
        <v>0</v>
      </c>
      <c r="Y30" s="171">
        <v>105</v>
      </c>
      <c r="Z30" s="174" t="s">
        <v>15</v>
      </c>
    </row>
    <row r="31" spans="1:26" s="152" customFormat="1" ht="13" x14ac:dyDescent="0.35">
      <c r="B31" s="578"/>
      <c r="C31" s="579"/>
      <c r="D31" s="579"/>
      <c r="E31" s="753"/>
      <c r="F31" s="585"/>
      <c r="G31" s="586"/>
      <c r="H31" s="586"/>
      <c r="I31" s="586"/>
      <c r="J31" s="586"/>
      <c r="K31" s="587"/>
      <c r="L31" s="170">
        <v>0</v>
      </c>
      <c r="M31" s="171">
        <v>170</v>
      </c>
      <c r="N31" s="172" t="s">
        <v>15</v>
      </c>
      <c r="O31" s="170">
        <v>0</v>
      </c>
      <c r="P31" s="171">
        <v>170</v>
      </c>
      <c r="Q31" s="172" t="s">
        <v>15</v>
      </c>
      <c r="R31" s="170">
        <v>1</v>
      </c>
      <c r="S31" s="171">
        <v>170</v>
      </c>
      <c r="T31" s="172" t="s">
        <v>15</v>
      </c>
      <c r="U31" s="170">
        <v>0</v>
      </c>
      <c r="V31" s="171">
        <v>170</v>
      </c>
      <c r="W31" s="172" t="s">
        <v>15</v>
      </c>
      <c r="X31" s="173">
        <v>0</v>
      </c>
      <c r="Y31" s="171">
        <v>200</v>
      </c>
      <c r="Z31" s="174" t="s">
        <v>15</v>
      </c>
    </row>
    <row r="32" spans="1:26" s="156" customFormat="1" x14ac:dyDescent="0.35">
      <c r="A32" s="153"/>
      <c r="B32" s="578"/>
      <c r="C32" s="579"/>
      <c r="D32" s="579"/>
      <c r="E32" s="753"/>
      <c r="F32" s="550" t="s">
        <v>122</v>
      </c>
      <c r="G32" s="550"/>
      <c r="H32" s="550"/>
      <c r="I32" s="550"/>
      <c r="J32" s="550"/>
      <c r="K32" s="550"/>
      <c r="L32" s="742">
        <f>L30*M30+L31*M31</f>
        <v>0</v>
      </c>
      <c r="M32" s="742"/>
      <c r="N32" s="742"/>
      <c r="O32" s="742">
        <f>O30*P30+O31*P31</f>
        <v>0</v>
      </c>
      <c r="P32" s="742"/>
      <c r="Q32" s="742"/>
      <c r="R32" s="742">
        <f>R30*S30+R31*S31</f>
        <v>170</v>
      </c>
      <c r="S32" s="742"/>
      <c r="T32" s="742"/>
      <c r="U32" s="742">
        <f>U30*V30+U31*V31</f>
        <v>0</v>
      </c>
      <c r="V32" s="742"/>
      <c r="W32" s="742"/>
      <c r="X32" s="741">
        <f>X30*Y30+X31*Y31</f>
        <v>0</v>
      </c>
      <c r="Y32" s="742"/>
      <c r="Z32" s="743"/>
    </row>
    <row r="33" spans="1:29" s="156" customFormat="1" ht="14.5" customHeight="1" x14ac:dyDescent="0.35">
      <c r="A33" s="153"/>
      <c r="B33" s="754"/>
      <c r="C33" s="755"/>
      <c r="D33" s="755"/>
      <c r="E33" s="756"/>
      <c r="F33" s="550" t="s">
        <v>124</v>
      </c>
      <c r="G33" s="550"/>
      <c r="H33" s="550"/>
      <c r="I33" s="550"/>
      <c r="J33" s="550"/>
      <c r="K33" s="550"/>
      <c r="L33" s="744" t="str">
        <f>IFERROR(L32/(L29/24),"")</f>
        <v/>
      </c>
      <c r="M33" s="744"/>
      <c r="N33" s="744"/>
      <c r="O33" s="744">
        <v>0</v>
      </c>
      <c r="P33" s="744"/>
      <c r="Q33" s="744"/>
      <c r="R33" s="744" t="str">
        <f>IFERROR(R32/(R29/48),"")</f>
        <v/>
      </c>
      <c r="S33" s="744"/>
      <c r="T33" s="744"/>
      <c r="U33" s="744">
        <v>0</v>
      </c>
      <c r="V33" s="744"/>
      <c r="W33" s="744"/>
      <c r="X33" s="745">
        <v>0</v>
      </c>
      <c r="Y33" s="744"/>
      <c r="Z33" s="746"/>
      <c r="AC33" s="156" t="s">
        <v>32</v>
      </c>
    </row>
    <row r="34" spans="1:29" s="156" customFormat="1" ht="14.5" customHeight="1" x14ac:dyDescent="0.35">
      <c r="A34" s="153"/>
      <c r="B34" s="576" t="s">
        <v>89</v>
      </c>
      <c r="C34" s="577"/>
      <c r="D34" s="577"/>
      <c r="E34" s="577"/>
      <c r="F34" s="550" t="s">
        <v>125</v>
      </c>
      <c r="G34" s="550"/>
      <c r="H34" s="550"/>
      <c r="I34" s="550"/>
      <c r="J34" s="550"/>
      <c r="K34" s="550"/>
      <c r="L34" s="736">
        <v>0</v>
      </c>
      <c r="M34" s="736"/>
      <c r="N34" s="736"/>
      <c r="O34" s="736">
        <f>O29</f>
        <v>0</v>
      </c>
      <c r="P34" s="736"/>
      <c r="Q34" s="736"/>
      <c r="R34" s="736">
        <f>N20</f>
        <v>2058</v>
      </c>
      <c r="S34" s="736"/>
      <c r="T34" s="736"/>
      <c r="U34" s="736">
        <f>U29</f>
        <v>0</v>
      </c>
      <c r="V34" s="736"/>
      <c r="W34" s="736"/>
      <c r="X34" s="737">
        <f>X29</f>
        <v>0</v>
      </c>
      <c r="Y34" s="736"/>
      <c r="Z34" s="738"/>
    </row>
    <row r="35" spans="1:29" s="156" customFormat="1" ht="15" customHeight="1" x14ac:dyDescent="0.35">
      <c r="A35" s="153"/>
      <c r="B35" s="578"/>
      <c r="C35" s="579"/>
      <c r="D35" s="579"/>
      <c r="E35" s="579"/>
      <c r="F35" s="582" t="s">
        <v>123</v>
      </c>
      <c r="G35" s="583"/>
      <c r="H35" s="583"/>
      <c r="I35" s="583"/>
      <c r="J35" s="583"/>
      <c r="K35" s="584"/>
      <c r="L35" s="170">
        <v>0</v>
      </c>
      <c r="M35" s="175">
        <v>105</v>
      </c>
      <c r="N35" s="176" t="s">
        <v>15</v>
      </c>
      <c r="O35" s="170">
        <v>0</v>
      </c>
      <c r="P35" s="175">
        <v>105</v>
      </c>
      <c r="Q35" s="176" t="s">
        <v>15</v>
      </c>
      <c r="R35" s="170">
        <v>0</v>
      </c>
      <c r="S35" s="175">
        <v>105</v>
      </c>
      <c r="T35" s="176" t="s">
        <v>15</v>
      </c>
      <c r="U35" s="170">
        <v>0</v>
      </c>
      <c r="V35" s="175">
        <v>105</v>
      </c>
      <c r="W35" s="176" t="s">
        <v>15</v>
      </c>
      <c r="X35" s="173">
        <v>0</v>
      </c>
      <c r="Y35" s="175">
        <v>105</v>
      </c>
      <c r="Z35" s="177" t="s">
        <v>15</v>
      </c>
    </row>
    <row r="36" spans="1:29" s="156" customFormat="1" x14ac:dyDescent="0.35">
      <c r="A36" s="153"/>
      <c r="B36" s="578"/>
      <c r="C36" s="579"/>
      <c r="D36" s="579"/>
      <c r="E36" s="579"/>
      <c r="F36" s="585"/>
      <c r="G36" s="586"/>
      <c r="H36" s="586"/>
      <c r="I36" s="586"/>
      <c r="J36" s="586"/>
      <c r="K36" s="587"/>
      <c r="L36" s="170">
        <v>0</v>
      </c>
      <c r="M36" s="175">
        <v>170</v>
      </c>
      <c r="N36" s="176" t="s">
        <v>15</v>
      </c>
      <c r="O36" s="170">
        <v>0</v>
      </c>
      <c r="P36" s="175">
        <v>170</v>
      </c>
      <c r="Q36" s="176" t="s">
        <v>15</v>
      </c>
      <c r="R36" s="170">
        <v>1</v>
      </c>
      <c r="S36" s="175">
        <v>170</v>
      </c>
      <c r="T36" s="176" t="s">
        <v>15</v>
      </c>
      <c r="U36" s="170">
        <v>0</v>
      </c>
      <c r="V36" s="175">
        <v>170</v>
      </c>
      <c r="W36" s="176" t="s">
        <v>15</v>
      </c>
      <c r="X36" s="173">
        <v>0</v>
      </c>
      <c r="Y36" s="175">
        <v>200</v>
      </c>
      <c r="Z36" s="177" t="s">
        <v>15</v>
      </c>
    </row>
    <row r="37" spans="1:29" s="156" customFormat="1" x14ac:dyDescent="0.35">
      <c r="A37" s="153"/>
      <c r="B37" s="578"/>
      <c r="C37" s="579"/>
      <c r="D37" s="579"/>
      <c r="E37" s="579"/>
      <c r="F37" s="550" t="s">
        <v>122</v>
      </c>
      <c r="G37" s="550"/>
      <c r="H37" s="550"/>
      <c r="I37" s="550"/>
      <c r="J37" s="550"/>
      <c r="K37" s="550"/>
      <c r="L37" s="588">
        <f>L35*M35+L36*M36</f>
        <v>0</v>
      </c>
      <c r="M37" s="588"/>
      <c r="N37" s="588"/>
      <c r="O37" s="588">
        <f>O35*P35+O36*P36</f>
        <v>0</v>
      </c>
      <c r="P37" s="588"/>
      <c r="Q37" s="588"/>
      <c r="R37" s="588">
        <f>R35*S35+R36*S36</f>
        <v>170</v>
      </c>
      <c r="S37" s="588"/>
      <c r="T37" s="588"/>
      <c r="U37" s="588">
        <f>U34</f>
        <v>0</v>
      </c>
      <c r="V37" s="588"/>
      <c r="W37" s="588"/>
      <c r="X37" s="589">
        <f>X34</f>
        <v>0</v>
      </c>
      <c r="Y37" s="588"/>
      <c r="Z37" s="590"/>
    </row>
    <row r="38" spans="1:29" s="156" customFormat="1" ht="14.5" customHeight="1" x14ac:dyDescent="0.35">
      <c r="B38" s="578"/>
      <c r="C38" s="579"/>
      <c r="D38" s="579"/>
      <c r="E38" s="579"/>
      <c r="F38" s="550" t="s">
        <v>126</v>
      </c>
      <c r="G38" s="550"/>
      <c r="H38" s="550"/>
      <c r="I38" s="550"/>
      <c r="J38" s="550"/>
      <c r="K38" s="550"/>
      <c r="L38" s="591" t="s">
        <v>108</v>
      </c>
      <c r="M38" s="591"/>
      <c r="N38" s="591"/>
      <c r="O38" s="591" t="s">
        <v>108</v>
      </c>
      <c r="P38" s="591"/>
      <c r="Q38" s="591"/>
      <c r="R38" s="591">
        <v>5</v>
      </c>
      <c r="S38" s="591"/>
      <c r="T38" s="591"/>
      <c r="U38" s="591" t="s">
        <v>108</v>
      </c>
      <c r="V38" s="591"/>
      <c r="W38" s="591"/>
      <c r="X38" s="592" t="s">
        <v>108</v>
      </c>
      <c r="Y38" s="591"/>
      <c r="Z38" s="593"/>
    </row>
    <row r="39" spans="1:29" s="156" customFormat="1" ht="14.5" customHeight="1" x14ac:dyDescent="0.35">
      <c r="A39" s="153"/>
      <c r="B39" s="578"/>
      <c r="C39" s="579"/>
      <c r="D39" s="579"/>
      <c r="E39" s="579"/>
      <c r="F39" s="550" t="s">
        <v>124</v>
      </c>
      <c r="G39" s="550"/>
      <c r="H39" s="550"/>
      <c r="I39" s="550"/>
      <c r="J39" s="550"/>
      <c r="K39" s="550"/>
      <c r="L39" s="551" t="str">
        <f>IFERROR(L37/(L34/24),"")</f>
        <v/>
      </c>
      <c r="M39" s="551"/>
      <c r="N39" s="551"/>
      <c r="O39" s="747" t="str">
        <f>IFERROR(O37/(O34/24),"")</f>
        <v/>
      </c>
      <c r="P39" s="748"/>
      <c r="Q39" s="739"/>
      <c r="R39" s="551">
        <f>IFERROR(R37/(R34/48),"")</f>
        <v>3.9650145772594754</v>
      </c>
      <c r="S39" s="551"/>
      <c r="T39" s="551"/>
      <c r="U39" s="551" t="str">
        <f>IFERROR(U37/(U34/48),"")</f>
        <v/>
      </c>
      <c r="V39" s="551"/>
      <c r="W39" s="551"/>
      <c r="X39" s="739" t="str">
        <f>IFERROR(X37/(X34/48),"")</f>
        <v/>
      </c>
      <c r="Y39" s="551"/>
      <c r="Z39" s="740"/>
    </row>
    <row r="40" spans="1:29" s="156" customFormat="1" ht="14.5" customHeight="1" x14ac:dyDescent="0.35">
      <c r="A40" s="153"/>
      <c r="B40" s="578"/>
      <c r="C40" s="579"/>
      <c r="D40" s="579"/>
      <c r="E40" s="579"/>
      <c r="F40" s="550" t="s">
        <v>127</v>
      </c>
      <c r="G40" s="550"/>
      <c r="H40" s="550"/>
      <c r="I40" s="550"/>
      <c r="J40" s="550"/>
      <c r="K40" s="550"/>
      <c r="L40" s="551" t="str">
        <f>IFERROR((L37*L38/100)*L27,"")</f>
        <v/>
      </c>
      <c r="M40" s="551"/>
      <c r="N40" s="551"/>
      <c r="O40" s="551" t="str">
        <f>IFERROR((O37*O38/100)*O27,"")</f>
        <v/>
      </c>
      <c r="P40" s="551"/>
      <c r="Q40" s="551"/>
      <c r="R40" s="551">
        <f>IFERROR((R37*R38/100)*R27,"")</f>
        <v>459</v>
      </c>
      <c r="S40" s="551"/>
      <c r="T40" s="551"/>
      <c r="U40" s="551" t="str">
        <f>IFERROR((U37*U38/100)*U27,"")</f>
        <v/>
      </c>
      <c r="V40" s="551"/>
      <c r="W40" s="551"/>
      <c r="X40" s="739" t="str">
        <f>IFERROR((X37*X38/100)*X27,"")</f>
        <v/>
      </c>
      <c r="Y40" s="551"/>
      <c r="Z40" s="740"/>
    </row>
    <row r="41" spans="1:29" s="156" customFormat="1" ht="14.5" customHeight="1" x14ac:dyDescent="0.35">
      <c r="A41" s="153"/>
      <c r="B41" s="578"/>
      <c r="C41" s="579"/>
      <c r="D41" s="579"/>
      <c r="E41" s="579"/>
      <c r="F41" s="594" t="s">
        <v>128</v>
      </c>
      <c r="G41" s="594"/>
      <c r="H41" s="594"/>
      <c r="I41" s="594"/>
      <c r="J41" s="594"/>
      <c r="K41" s="594"/>
      <c r="L41" s="545" t="str">
        <f>IFERROR((L34+L40),"")</f>
        <v/>
      </c>
      <c r="M41" s="545"/>
      <c r="N41" s="545"/>
      <c r="O41" s="545" t="str">
        <f>IFERROR((O34+O40),"")</f>
        <v/>
      </c>
      <c r="P41" s="545"/>
      <c r="Q41" s="545"/>
      <c r="R41" s="545">
        <f>IFERROR((R34+R40),"")</f>
        <v>2517</v>
      </c>
      <c r="S41" s="545"/>
      <c r="T41" s="545"/>
      <c r="U41" s="545" t="str">
        <f>IFERROR((U34+U40),"")</f>
        <v/>
      </c>
      <c r="V41" s="545"/>
      <c r="W41" s="545"/>
      <c r="X41" s="548" t="str">
        <f>IFERROR((X34+X40),"")</f>
        <v/>
      </c>
      <c r="Y41" s="545"/>
      <c r="Z41" s="549"/>
    </row>
    <row r="42" spans="1:29" s="156" customFormat="1" ht="15" customHeight="1" thickBot="1" x14ac:dyDescent="0.4">
      <c r="A42" s="153"/>
      <c r="B42" s="580"/>
      <c r="C42" s="581"/>
      <c r="D42" s="581"/>
      <c r="E42" s="581"/>
      <c r="F42" s="731" t="s">
        <v>169</v>
      </c>
      <c r="G42" s="732"/>
      <c r="H42" s="732"/>
      <c r="I42" s="732"/>
      <c r="J42" s="732"/>
      <c r="K42" s="733"/>
      <c r="L42" s="734" t="str">
        <f>IFERROR(ROUNDUP((L41/1500),0),"")</f>
        <v/>
      </c>
      <c r="M42" s="546"/>
      <c r="N42" s="735"/>
      <c r="O42" s="734" t="str">
        <f>IFERROR(ROUNDUP((O41/1500),0),"")</f>
        <v/>
      </c>
      <c r="P42" s="546"/>
      <c r="Q42" s="735"/>
      <c r="R42" s="734">
        <f>IFERROR(ROUNDUP((R41/1800),0),"")</f>
        <v>2</v>
      </c>
      <c r="S42" s="546"/>
      <c r="T42" s="735"/>
      <c r="U42" s="734" t="str">
        <f>IFERROR(ROUNDUP((U41/1800),0),"")</f>
        <v/>
      </c>
      <c r="V42" s="546"/>
      <c r="W42" s="735"/>
      <c r="X42" s="546" t="str">
        <f>IFERROR(ROUNDUP((X41/1800),0),"")</f>
        <v/>
      </c>
      <c r="Y42" s="546"/>
      <c r="Z42" s="547"/>
    </row>
    <row r="43" spans="1:29" x14ac:dyDescent="0.35">
      <c r="A43" s="76"/>
      <c r="B43" s="87"/>
      <c r="C43" s="87"/>
      <c r="D43" s="87"/>
      <c r="E43" s="87"/>
      <c r="F43" s="88"/>
      <c r="G43" s="88"/>
      <c r="H43" s="88"/>
      <c r="I43" s="88"/>
      <c r="J43" s="89"/>
      <c r="K43" s="89"/>
      <c r="L43" s="89"/>
      <c r="M43" s="89"/>
      <c r="N43" s="89"/>
      <c r="O43" s="89"/>
      <c r="P43" s="89"/>
      <c r="Q43" s="89"/>
      <c r="R43" s="84"/>
      <c r="S43" s="84"/>
      <c r="T43" s="84"/>
      <c r="U43" s="84"/>
      <c r="V43" s="84"/>
      <c r="W43" s="84"/>
      <c r="X43" s="79"/>
    </row>
    <row r="44" spans="1:29" ht="15" thickBot="1" x14ac:dyDescent="0.4">
      <c r="A44" s="76"/>
      <c r="B44" s="75"/>
      <c r="C44" s="75"/>
      <c r="D44" s="75"/>
      <c r="E44" s="75"/>
      <c r="F44" s="75"/>
      <c r="G44" s="75"/>
      <c r="H44" s="75"/>
      <c r="I44" s="75"/>
      <c r="J44" s="75"/>
      <c r="K44" s="75"/>
      <c r="L44" s="75"/>
      <c r="M44" s="75"/>
      <c r="N44" s="75"/>
      <c r="O44" s="75"/>
      <c r="P44" s="75"/>
      <c r="Q44" s="75"/>
      <c r="R44" s="75"/>
      <c r="S44" s="75"/>
      <c r="T44" s="75"/>
      <c r="U44" s="75"/>
      <c r="V44" s="75"/>
      <c r="W44" s="75"/>
      <c r="X44" s="77"/>
    </row>
    <row r="45" spans="1:29" ht="15" thickBot="1" x14ac:dyDescent="0.4">
      <c r="A45" s="76"/>
      <c r="B45" s="721" t="s">
        <v>131</v>
      </c>
      <c r="C45" s="722"/>
      <c r="D45" s="722"/>
      <c r="E45" s="722"/>
      <c r="F45" s="722"/>
      <c r="G45" s="722"/>
      <c r="H45" s="722"/>
      <c r="I45" s="722"/>
      <c r="J45" s="722"/>
      <c r="K45" s="722"/>
      <c r="L45" s="722"/>
      <c r="M45" s="722"/>
      <c r="N45" s="722"/>
      <c r="O45" s="722"/>
      <c r="P45" s="722"/>
      <c r="Q45" s="722"/>
      <c r="R45" s="722"/>
      <c r="S45" s="722"/>
      <c r="T45" s="722"/>
      <c r="U45" s="722"/>
      <c r="V45" s="722"/>
      <c r="W45" s="723"/>
      <c r="X45" s="77"/>
    </row>
    <row r="46" spans="1:29" ht="14.5" customHeight="1" x14ac:dyDescent="0.35">
      <c r="A46" s="76"/>
      <c r="B46" s="724" t="s">
        <v>132</v>
      </c>
      <c r="C46" s="725"/>
      <c r="D46" s="725"/>
      <c r="E46" s="725"/>
      <c r="F46" s="725"/>
      <c r="G46" s="725"/>
      <c r="H46" s="725"/>
      <c r="I46" s="725"/>
      <c r="J46" s="725"/>
      <c r="K46" s="725"/>
      <c r="L46" s="725"/>
      <c r="M46" s="725"/>
      <c r="N46" s="725"/>
      <c r="O46" s="725"/>
      <c r="P46" s="725"/>
      <c r="Q46" s="726"/>
      <c r="R46" s="727" t="str">
        <f>+L42</f>
        <v/>
      </c>
      <c r="S46" s="727"/>
      <c r="T46" s="727"/>
      <c r="U46" s="728" t="s">
        <v>9</v>
      </c>
      <c r="V46" s="728"/>
      <c r="W46" s="729"/>
      <c r="X46" s="77"/>
    </row>
    <row r="47" spans="1:29" ht="14.5" customHeight="1" x14ac:dyDescent="0.35">
      <c r="A47" s="76"/>
      <c r="B47" s="704" t="s">
        <v>133</v>
      </c>
      <c r="C47" s="705"/>
      <c r="D47" s="705"/>
      <c r="E47" s="705"/>
      <c r="F47" s="705"/>
      <c r="G47" s="705"/>
      <c r="H47" s="705"/>
      <c r="I47" s="705"/>
      <c r="J47" s="705"/>
      <c r="K47" s="705"/>
      <c r="L47" s="705"/>
      <c r="M47" s="705"/>
      <c r="N47" s="705"/>
      <c r="O47" s="705"/>
      <c r="P47" s="705"/>
      <c r="Q47" s="706"/>
      <c r="R47" s="730">
        <v>0</v>
      </c>
      <c r="S47" s="730"/>
      <c r="T47" s="730"/>
      <c r="U47" s="701" t="s">
        <v>9</v>
      </c>
      <c r="V47" s="701"/>
      <c r="W47" s="702"/>
      <c r="X47" s="77"/>
    </row>
    <row r="48" spans="1:29" ht="14.5" customHeight="1" x14ac:dyDescent="0.35">
      <c r="A48" s="76"/>
      <c r="B48" s="697" t="s">
        <v>134</v>
      </c>
      <c r="C48" s="698"/>
      <c r="D48" s="698"/>
      <c r="E48" s="698"/>
      <c r="F48" s="698"/>
      <c r="G48" s="698"/>
      <c r="H48" s="698"/>
      <c r="I48" s="698"/>
      <c r="J48" s="698"/>
      <c r="K48" s="698"/>
      <c r="L48" s="698"/>
      <c r="M48" s="698"/>
      <c r="N48" s="698"/>
      <c r="O48" s="698"/>
      <c r="P48" s="698"/>
      <c r="Q48" s="699"/>
      <c r="R48" s="713">
        <f>+R41</f>
        <v>2517</v>
      </c>
      <c r="S48" s="713"/>
      <c r="T48" s="713"/>
      <c r="U48" s="701" t="s">
        <v>9</v>
      </c>
      <c r="V48" s="701"/>
      <c r="W48" s="702"/>
      <c r="X48" s="77"/>
    </row>
    <row r="49" spans="1:24" ht="14.5" customHeight="1" x14ac:dyDescent="0.35">
      <c r="A49" s="76"/>
      <c r="B49" s="710" t="s">
        <v>135</v>
      </c>
      <c r="C49" s="711"/>
      <c r="D49" s="711"/>
      <c r="E49" s="711"/>
      <c r="F49" s="711"/>
      <c r="G49" s="711"/>
      <c r="H49" s="711"/>
      <c r="I49" s="711"/>
      <c r="J49" s="711"/>
      <c r="K49" s="711"/>
      <c r="L49" s="711"/>
      <c r="M49" s="711"/>
      <c r="N49" s="711"/>
      <c r="O49" s="711"/>
      <c r="P49" s="711"/>
      <c r="Q49" s="712"/>
      <c r="R49" s="713" t="str">
        <f>+U42</f>
        <v/>
      </c>
      <c r="S49" s="713"/>
      <c r="T49" s="713"/>
      <c r="U49" s="701" t="s">
        <v>9</v>
      </c>
      <c r="V49" s="701"/>
      <c r="W49" s="702"/>
      <c r="X49" s="77"/>
    </row>
    <row r="50" spans="1:24" ht="14.5" customHeight="1" x14ac:dyDescent="0.35">
      <c r="A50" s="76"/>
      <c r="B50" s="710" t="s">
        <v>136</v>
      </c>
      <c r="C50" s="711"/>
      <c r="D50" s="711"/>
      <c r="E50" s="711"/>
      <c r="F50" s="711"/>
      <c r="G50" s="711"/>
      <c r="H50" s="711"/>
      <c r="I50" s="711"/>
      <c r="J50" s="711"/>
      <c r="K50" s="711"/>
      <c r="L50" s="711"/>
      <c r="M50" s="711"/>
      <c r="N50" s="711"/>
      <c r="O50" s="711"/>
      <c r="P50" s="711"/>
      <c r="Q50" s="712"/>
      <c r="R50" s="713" t="str">
        <f>+X42</f>
        <v/>
      </c>
      <c r="S50" s="713"/>
      <c r="T50" s="713"/>
      <c r="U50" s="701" t="s">
        <v>9</v>
      </c>
      <c r="V50" s="701"/>
      <c r="W50" s="702"/>
      <c r="X50" s="77"/>
    </row>
    <row r="51" spans="1:24" ht="14.5" customHeight="1" x14ac:dyDescent="0.35">
      <c r="A51" s="76"/>
      <c r="B51" s="714" t="s">
        <v>137</v>
      </c>
      <c r="C51" s="701"/>
      <c r="D51" s="178" t="s">
        <v>138</v>
      </c>
      <c r="E51" s="178">
        <v>0</v>
      </c>
      <c r="F51" s="715"/>
      <c r="G51" s="716"/>
      <c r="H51" s="716"/>
      <c r="I51" s="716"/>
      <c r="J51" s="716"/>
      <c r="K51" s="716"/>
      <c r="L51" s="716"/>
      <c r="M51" s="716"/>
      <c r="N51" s="716"/>
      <c r="O51" s="716"/>
      <c r="P51" s="716"/>
      <c r="Q51" s="717"/>
      <c r="R51" s="718">
        <v>0</v>
      </c>
      <c r="S51" s="719"/>
      <c r="T51" s="720"/>
      <c r="U51" s="701" t="s">
        <v>9</v>
      </c>
      <c r="V51" s="701"/>
      <c r="W51" s="702"/>
      <c r="X51" s="77"/>
    </row>
    <row r="52" spans="1:24" ht="14.5" customHeight="1" x14ac:dyDescent="0.35">
      <c r="A52" s="76"/>
      <c r="B52" s="704" t="s">
        <v>139</v>
      </c>
      <c r="C52" s="705"/>
      <c r="D52" s="705"/>
      <c r="E52" s="705"/>
      <c r="F52" s="705"/>
      <c r="G52" s="705"/>
      <c r="H52" s="705"/>
      <c r="I52" s="705"/>
      <c r="J52" s="705"/>
      <c r="K52" s="705"/>
      <c r="L52" s="705"/>
      <c r="M52" s="705"/>
      <c r="N52" s="705"/>
      <c r="O52" s="705"/>
      <c r="P52" s="705"/>
      <c r="Q52" s="706"/>
      <c r="R52" s="707">
        <v>600</v>
      </c>
      <c r="S52" s="708"/>
      <c r="T52" s="709"/>
      <c r="U52" s="701" t="s">
        <v>9</v>
      </c>
      <c r="V52" s="701"/>
      <c r="W52" s="702"/>
      <c r="X52" s="77"/>
    </row>
    <row r="53" spans="1:24" ht="15" customHeight="1" x14ac:dyDescent="0.35">
      <c r="A53" s="76"/>
      <c r="B53" s="697" t="s">
        <v>140</v>
      </c>
      <c r="C53" s="698"/>
      <c r="D53" s="698"/>
      <c r="E53" s="698"/>
      <c r="F53" s="698"/>
      <c r="G53" s="698"/>
      <c r="H53" s="698"/>
      <c r="I53" s="698"/>
      <c r="J53" s="698"/>
      <c r="K53" s="698"/>
      <c r="L53" s="698"/>
      <c r="M53" s="698"/>
      <c r="N53" s="698"/>
      <c r="O53" s="698"/>
      <c r="P53" s="698"/>
      <c r="Q53" s="699"/>
      <c r="R53" s="707">
        <v>0</v>
      </c>
      <c r="S53" s="708"/>
      <c r="T53" s="709"/>
      <c r="U53" s="701" t="s">
        <v>9</v>
      </c>
      <c r="V53" s="701"/>
      <c r="W53" s="702"/>
    </row>
    <row r="54" spans="1:24" s="8" customFormat="1" ht="15" customHeight="1" x14ac:dyDescent="0.35">
      <c r="B54" s="697" t="s">
        <v>141</v>
      </c>
      <c r="C54" s="698"/>
      <c r="D54" s="698"/>
      <c r="E54" s="698"/>
      <c r="F54" s="698"/>
      <c r="G54" s="698"/>
      <c r="H54" s="698"/>
      <c r="I54" s="698"/>
      <c r="J54" s="698"/>
      <c r="K54" s="698"/>
      <c r="L54" s="698"/>
      <c r="M54" s="698"/>
      <c r="N54" s="698"/>
      <c r="O54" s="698"/>
      <c r="P54" s="698"/>
      <c r="Q54" s="699"/>
      <c r="R54" s="700">
        <f>IFERROR(SUM(R46:R53),"")</f>
        <v>3117</v>
      </c>
      <c r="S54" s="700"/>
      <c r="T54" s="700"/>
      <c r="U54" s="701" t="s">
        <v>9</v>
      </c>
      <c r="V54" s="701"/>
      <c r="W54" s="702"/>
    </row>
    <row r="55" spans="1:24" ht="14.5" customHeight="1" x14ac:dyDescent="0.35">
      <c r="A55" s="76"/>
      <c r="B55" s="697" t="s">
        <v>142</v>
      </c>
      <c r="C55" s="698"/>
      <c r="D55" s="698"/>
      <c r="E55" s="698"/>
      <c r="F55" s="698"/>
      <c r="G55" s="698"/>
      <c r="H55" s="698"/>
      <c r="I55" s="698"/>
      <c r="J55" s="698"/>
      <c r="K55" s="698"/>
      <c r="L55" s="698"/>
      <c r="M55" s="698"/>
      <c r="N55" s="698"/>
      <c r="O55" s="698"/>
      <c r="P55" s="698"/>
      <c r="Q55" s="699"/>
      <c r="R55" s="703">
        <f>+L6</f>
        <v>26327.172275046934</v>
      </c>
      <c r="S55" s="703"/>
      <c r="T55" s="703"/>
      <c r="U55" s="701" t="s">
        <v>9</v>
      </c>
      <c r="V55" s="701"/>
      <c r="W55" s="702"/>
    </row>
    <row r="56" spans="1:24" ht="15" customHeight="1" thickBot="1" x14ac:dyDescent="0.4">
      <c r="A56" s="76"/>
      <c r="B56" s="683" t="s">
        <v>143</v>
      </c>
      <c r="C56" s="684"/>
      <c r="D56" s="684"/>
      <c r="E56" s="684"/>
      <c r="F56" s="684"/>
      <c r="G56" s="684"/>
      <c r="H56" s="684"/>
      <c r="I56" s="684"/>
      <c r="J56" s="684"/>
      <c r="K56" s="684"/>
      <c r="L56" s="684"/>
      <c r="M56" s="684"/>
      <c r="N56" s="684"/>
      <c r="O56" s="684"/>
      <c r="P56" s="684"/>
      <c r="Q56" s="685"/>
      <c r="R56" s="686">
        <f>IFERROR((R54*100/R55),"")</f>
        <v>11.83947887542147</v>
      </c>
      <c r="S56" s="686"/>
      <c r="T56" s="686"/>
      <c r="U56" s="687" t="s">
        <v>10</v>
      </c>
      <c r="V56" s="687"/>
      <c r="W56" s="688"/>
    </row>
    <row r="57" spans="1:24" ht="15" customHeight="1" thickBot="1" x14ac:dyDescent="0.4">
      <c r="A57" s="76"/>
      <c r="B57" s="75"/>
      <c r="C57" s="75"/>
      <c r="D57" s="75"/>
      <c r="E57" s="75"/>
      <c r="F57" s="75"/>
      <c r="G57" s="75"/>
      <c r="H57" s="75"/>
      <c r="I57" s="75"/>
      <c r="J57" s="75"/>
      <c r="K57" s="75"/>
      <c r="L57" s="75"/>
      <c r="M57" s="75"/>
      <c r="N57" s="75"/>
      <c r="O57" s="75"/>
      <c r="P57" s="75"/>
      <c r="Q57" s="75"/>
      <c r="R57" s="75"/>
      <c r="S57" s="75"/>
      <c r="T57" s="75"/>
      <c r="U57" s="75"/>
      <c r="V57" s="75"/>
      <c r="W57" s="75"/>
    </row>
    <row r="58" spans="1:24" x14ac:dyDescent="0.35">
      <c r="A58" s="76"/>
      <c r="B58" s="689" t="s">
        <v>93</v>
      </c>
      <c r="C58" s="690"/>
      <c r="D58" s="690"/>
      <c r="E58" s="690"/>
      <c r="F58" s="690"/>
      <c r="G58" s="690"/>
      <c r="H58" s="690"/>
      <c r="I58" s="690"/>
      <c r="J58" s="690"/>
      <c r="K58" s="690"/>
      <c r="L58" s="690"/>
      <c r="M58" s="690"/>
      <c r="N58" s="690"/>
      <c r="O58" s="690"/>
      <c r="P58" s="690"/>
      <c r="Q58" s="690"/>
      <c r="R58" s="690"/>
      <c r="S58" s="690"/>
      <c r="T58" s="690"/>
      <c r="U58" s="690"/>
      <c r="V58" s="690"/>
      <c r="W58" s="691"/>
    </row>
    <row r="59" spans="1:24" ht="15" thickBot="1" x14ac:dyDescent="0.4">
      <c r="A59" s="76"/>
      <c r="B59" s="692" t="s">
        <v>145</v>
      </c>
      <c r="C59" s="693"/>
      <c r="D59" s="693"/>
      <c r="E59" s="693"/>
      <c r="F59" s="693"/>
      <c r="G59" s="693"/>
      <c r="H59" s="693"/>
      <c r="I59" s="693"/>
      <c r="J59" s="693"/>
      <c r="K59" s="693"/>
      <c r="L59" s="694"/>
      <c r="M59" s="90" t="s">
        <v>144</v>
      </c>
      <c r="N59" s="695" t="s">
        <v>67</v>
      </c>
      <c r="O59" s="693"/>
      <c r="P59" s="694"/>
      <c r="Q59" s="695" t="s">
        <v>71</v>
      </c>
      <c r="R59" s="693"/>
      <c r="S59" s="693"/>
      <c r="T59" s="693"/>
      <c r="U59" s="693"/>
      <c r="V59" s="693"/>
      <c r="W59" s="696"/>
    </row>
    <row r="60" spans="1:24" ht="15" customHeight="1" x14ac:dyDescent="0.35">
      <c r="A60" s="76"/>
      <c r="B60" s="675" t="s">
        <v>162</v>
      </c>
      <c r="C60" s="676"/>
      <c r="D60" s="676"/>
      <c r="E60" s="676"/>
      <c r="F60" s="676"/>
      <c r="G60" s="676"/>
      <c r="H60" s="676"/>
      <c r="I60" s="676"/>
      <c r="J60" s="676"/>
      <c r="K60" s="676"/>
      <c r="L60" s="677"/>
      <c r="M60" s="91" t="s">
        <v>146</v>
      </c>
      <c r="N60" s="678" t="s">
        <v>108</v>
      </c>
      <c r="O60" s="679"/>
      <c r="P60" s="679"/>
      <c r="Q60" s="680" t="s">
        <v>129</v>
      </c>
      <c r="R60" s="681"/>
      <c r="S60" s="681"/>
      <c r="T60" s="681"/>
      <c r="U60" s="681"/>
      <c r="V60" s="681"/>
      <c r="W60" s="682"/>
    </row>
    <row r="61" spans="1:24" ht="15" customHeight="1" x14ac:dyDescent="0.35">
      <c r="A61" s="76"/>
      <c r="B61" s="653" t="s">
        <v>163</v>
      </c>
      <c r="C61" s="654"/>
      <c r="D61" s="654"/>
      <c r="E61" s="654"/>
      <c r="F61" s="654"/>
      <c r="G61" s="654"/>
      <c r="H61" s="654"/>
      <c r="I61" s="654"/>
      <c r="J61" s="654"/>
      <c r="K61" s="654"/>
      <c r="L61" s="655"/>
      <c r="M61" s="92" t="s">
        <v>146</v>
      </c>
      <c r="N61" s="656" t="s">
        <v>108</v>
      </c>
      <c r="O61" s="657"/>
      <c r="P61" s="657"/>
      <c r="Q61" s="658" t="s">
        <v>129</v>
      </c>
      <c r="R61" s="659"/>
      <c r="S61" s="659"/>
      <c r="T61" s="659"/>
      <c r="U61" s="659"/>
      <c r="V61" s="659"/>
      <c r="W61" s="660"/>
    </row>
    <row r="62" spans="1:24" ht="15" customHeight="1" x14ac:dyDescent="0.35">
      <c r="A62" s="76"/>
      <c r="B62" s="653" t="s">
        <v>272</v>
      </c>
      <c r="C62" s="654"/>
      <c r="D62" s="654"/>
      <c r="E62" s="654"/>
      <c r="F62" s="654"/>
      <c r="G62" s="654"/>
      <c r="H62" s="654"/>
      <c r="I62" s="654"/>
      <c r="J62" s="654"/>
      <c r="K62" s="654"/>
      <c r="L62" s="655"/>
      <c r="M62" s="92" t="s">
        <v>146</v>
      </c>
      <c r="N62" s="656" t="s">
        <v>108</v>
      </c>
      <c r="O62" s="657"/>
      <c r="P62" s="657"/>
      <c r="Q62" s="658" t="s">
        <v>258</v>
      </c>
      <c r="R62" s="659"/>
      <c r="S62" s="659"/>
      <c r="T62" s="659"/>
      <c r="U62" s="659"/>
      <c r="V62" s="659"/>
      <c r="W62" s="660"/>
    </row>
    <row r="63" spans="1:24" ht="15" customHeight="1" x14ac:dyDescent="0.35">
      <c r="A63" s="76"/>
      <c r="B63" s="653" t="s">
        <v>164</v>
      </c>
      <c r="C63" s="654"/>
      <c r="D63" s="654"/>
      <c r="E63" s="654"/>
      <c r="F63" s="654"/>
      <c r="G63" s="654"/>
      <c r="H63" s="654"/>
      <c r="I63" s="654"/>
      <c r="J63" s="654"/>
      <c r="K63" s="654"/>
      <c r="L63" s="655"/>
      <c r="M63" s="92" t="s">
        <v>146</v>
      </c>
      <c r="N63" s="656" t="s">
        <v>108</v>
      </c>
      <c r="O63" s="657"/>
      <c r="P63" s="657"/>
      <c r="Q63" s="658" t="s">
        <v>129</v>
      </c>
      <c r="R63" s="659"/>
      <c r="S63" s="659"/>
      <c r="T63" s="659"/>
      <c r="U63" s="659"/>
      <c r="V63" s="659"/>
      <c r="W63" s="660"/>
    </row>
    <row r="64" spans="1:24" ht="15" customHeight="1" x14ac:dyDescent="0.35">
      <c r="A64" s="76"/>
      <c r="B64" s="653" t="s">
        <v>165</v>
      </c>
      <c r="C64" s="654"/>
      <c r="D64" s="654"/>
      <c r="E64" s="654"/>
      <c r="F64" s="654"/>
      <c r="G64" s="654"/>
      <c r="H64" s="654"/>
      <c r="I64" s="654"/>
      <c r="J64" s="654"/>
      <c r="K64" s="654"/>
      <c r="L64" s="655"/>
      <c r="M64" s="92" t="s">
        <v>146</v>
      </c>
      <c r="N64" s="656" t="s">
        <v>108</v>
      </c>
      <c r="O64" s="657"/>
      <c r="P64" s="657"/>
      <c r="Q64" s="658" t="s">
        <v>261</v>
      </c>
      <c r="R64" s="659"/>
      <c r="S64" s="659"/>
      <c r="T64" s="659"/>
      <c r="U64" s="659"/>
      <c r="V64" s="659"/>
      <c r="W64" s="660"/>
    </row>
    <row r="65" spans="1:23" ht="15" customHeight="1" x14ac:dyDescent="0.35">
      <c r="A65" s="76"/>
      <c r="B65" s="653" t="s">
        <v>166</v>
      </c>
      <c r="C65" s="654"/>
      <c r="D65" s="654"/>
      <c r="E65" s="654"/>
      <c r="F65" s="654"/>
      <c r="G65" s="654"/>
      <c r="H65" s="654"/>
      <c r="I65" s="654"/>
      <c r="J65" s="654"/>
      <c r="K65" s="654"/>
      <c r="L65" s="655"/>
      <c r="M65" s="92" t="s">
        <v>146</v>
      </c>
      <c r="N65" s="656" t="s">
        <v>108</v>
      </c>
      <c r="O65" s="657"/>
      <c r="P65" s="657"/>
      <c r="Q65" s="658" t="s">
        <v>129</v>
      </c>
      <c r="R65" s="659"/>
      <c r="S65" s="659"/>
      <c r="T65" s="659"/>
      <c r="U65" s="659"/>
      <c r="V65" s="659"/>
      <c r="W65" s="660"/>
    </row>
    <row r="66" spans="1:23" ht="15" customHeight="1" x14ac:dyDescent="0.35">
      <c r="A66" s="76"/>
      <c r="B66" s="653" t="s">
        <v>161</v>
      </c>
      <c r="C66" s="654"/>
      <c r="D66" s="654"/>
      <c r="E66" s="654"/>
      <c r="F66" s="654"/>
      <c r="G66" s="654"/>
      <c r="H66" s="654"/>
      <c r="I66" s="654"/>
      <c r="J66" s="654"/>
      <c r="K66" s="654"/>
      <c r="L66" s="655"/>
      <c r="M66" s="92" t="s">
        <v>146</v>
      </c>
      <c r="N66" s="656" t="s">
        <v>108</v>
      </c>
      <c r="O66" s="657"/>
      <c r="P66" s="657"/>
      <c r="Q66" s="658" t="s">
        <v>129</v>
      </c>
      <c r="R66" s="659"/>
      <c r="S66" s="659"/>
      <c r="T66" s="659"/>
      <c r="U66" s="659"/>
      <c r="V66" s="659"/>
      <c r="W66" s="660"/>
    </row>
    <row r="67" spans="1:23" ht="15" customHeight="1" x14ac:dyDescent="0.35">
      <c r="A67" s="76"/>
      <c r="B67" s="653" t="s">
        <v>160</v>
      </c>
      <c r="C67" s="654"/>
      <c r="D67" s="654"/>
      <c r="E67" s="654"/>
      <c r="F67" s="654"/>
      <c r="G67" s="654"/>
      <c r="H67" s="654"/>
      <c r="I67" s="654"/>
      <c r="J67" s="654"/>
      <c r="K67" s="654"/>
      <c r="L67" s="655"/>
      <c r="M67" s="92" t="s">
        <v>146</v>
      </c>
      <c r="N67" s="656" t="s">
        <v>108</v>
      </c>
      <c r="O67" s="657"/>
      <c r="P67" s="657"/>
      <c r="Q67" s="658" t="s">
        <v>129</v>
      </c>
      <c r="R67" s="659"/>
      <c r="S67" s="659"/>
      <c r="T67" s="659"/>
      <c r="U67" s="659"/>
      <c r="V67" s="659"/>
      <c r="W67" s="660"/>
    </row>
    <row r="68" spans="1:23" ht="15" customHeight="1" x14ac:dyDescent="0.35">
      <c r="A68" s="76"/>
      <c r="B68" s="653" t="s">
        <v>159</v>
      </c>
      <c r="C68" s="654"/>
      <c r="D68" s="654"/>
      <c r="E68" s="654"/>
      <c r="F68" s="654"/>
      <c r="G68" s="654"/>
      <c r="H68" s="654"/>
      <c r="I68" s="654"/>
      <c r="J68" s="654"/>
      <c r="K68" s="654"/>
      <c r="L68" s="655"/>
      <c r="M68" s="92" t="s">
        <v>146</v>
      </c>
      <c r="N68" s="656" t="s">
        <v>108</v>
      </c>
      <c r="O68" s="657"/>
      <c r="P68" s="657"/>
      <c r="Q68" s="658" t="s">
        <v>129</v>
      </c>
      <c r="R68" s="659"/>
      <c r="S68" s="659"/>
      <c r="T68" s="659"/>
      <c r="U68" s="659"/>
      <c r="V68" s="659"/>
      <c r="W68" s="660"/>
    </row>
    <row r="69" spans="1:23" ht="15" customHeight="1" x14ac:dyDescent="0.35">
      <c r="A69" s="76"/>
      <c r="B69" s="672" t="s">
        <v>247</v>
      </c>
      <c r="C69" s="673"/>
      <c r="D69" s="673"/>
      <c r="E69" s="673"/>
      <c r="F69" s="673"/>
      <c r="G69" s="673"/>
      <c r="H69" s="673"/>
      <c r="I69" s="673"/>
      <c r="J69" s="673"/>
      <c r="K69" s="673"/>
      <c r="L69" s="674"/>
      <c r="M69" s="92" t="s">
        <v>146</v>
      </c>
      <c r="N69" s="656" t="s">
        <v>108</v>
      </c>
      <c r="O69" s="657"/>
      <c r="P69" s="657"/>
      <c r="Q69" s="658" t="s">
        <v>130</v>
      </c>
      <c r="R69" s="659"/>
      <c r="S69" s="659"/>
      <c r="T69" s="659"/>
      <c r="U69" s="659"/>
      <c r="V69" s="659"/>
      <c r="W69" s="660"/>
    </row>
    <row r="70" spans="1:23" ht="15" customHeight="1" x14ac:dyDescent="0.35">
      <c r="A70" s="76"/>
      <c r="B70" s="653" t="s">
        <v>158</v>
      </c>
      <c r="C70" s="654"/>
      <c r="D70" s="654"/>
      <c r="E70" s="654"/>
      <c r="F70" s="654"/>
      <c r="G70" s="654"/>
      <c r="H70" s="654"/>
      <c r="I70" s="654"/>
      <c r="J70" s="654"/>
      <c r="K70" s="654"/>
      <c r="L70" s="655"/>
      <c r="M70" s="92" t="s">
        <v>146</v>
      </c>
      <c r="N70" s="656" t="s">
        <v>108</v>
      </c>
      <c r="O70" s="657"/>
      <c r="P70" s="657"/>
      <c r="Q70" s="658" t="s">
        <v>130</v>
      </c>
      <c r="R70" s="659"/>
      <c r="S70" s="659"/>
      <c r="T70" s="659"/>
      <c r="U70" s="659"/>
      <c r="V70" s="659"/>
      <c r="W70" s="660"/>
    </row>
    <row r="71" spans="1:23" ht="15" customHeight="1" x14ac:dyDescent="0.35">
      <c r="A71" s="76"/>
      <c r="B71" s="653" t="s">
        <v>157</v>
      </c>
      <c r="C71" s="654"/>
      <c r="D71" s="654"/>
      <c r="E71" s="654"/>
      <c r="F71" s="654"/>
      <c r="G71" s="654"/>
      <c r="H71" s="654"/>
      <c r="I71" s="654"/>
      <c r="J71" s="654"/>
      <c r="K71" s="654"/>
      <c r="L71" s="655"/>
      <c r="M71" s="92" t="s">
        <v>146</v>
      </c>
      <c r="N71" s="656" t="s">
        <v>108</v>
      </c>
      <c r="O71" s="657"/>
      <c r="P71" s="657"/>
      <c r="Q71" s="658" t="s">
        <v>130</v>
      </c>
      <c r="R71" s="659"/>
      <c r="S71" s="659"/>
      <c r="T71" s="659"/>
      <c r="U71" s="659"/>
      <c r="V71" s="659"/>
      <c r="W71" s="660"/>
    </row>
    <row r="72" spans="1:23" ht="15" customHeight="1" x14ac:dyDescent="0.35">
      <c r="A72" s="76"/>
      <c r="B72" s="669" t="s">
        <v>248</v>
      </c>
      <c r="C72" s="670"/>
      <c r="D72" s="670"/>
      <c r="E72" s="670"/>
      <c r="F72" s="670"/>
      <c r="G72" s="670"/>
      <c r="H72" s="670"/>
      <c r="I72" s="670"/>
      <c r="J72" s="670"/>
      <c r="K72" s="670"/>
      <c r="L72" s="671"/>
      <c r="M72" s="92" t="s">
        <v>146</v>
      </c>
      <c r="N72" s="656" t="s">
        <v>108</v>
      </c>
      <c r="O72" s="657"/>
      <c r="P72" s="657"/>
      <c r="Q72" s="658" t="s">
        <v>130</v>
      </c>
      <c r="R72" s="659"/>
      <c r="S72" s="659"/>
      <c r="T72" s="659"/>
      <c r="U72" s="659"/>
      <c r="V72" s="659"/>
      <c r="W72" s="660"/>
    </row>
    <row r="73" spans="1:23" ht="15" customHeight="1" x14ac:dyDescent="0.35">
      <c r="A73" s="76"/>
      <c r="B73" s="653" t="s">
        <v>155</v>
      </c>
      <c r="C73" s="654"/>
      <c r="D73" s="654"/>
      <c r="E73" s="654"/>
      <c r="F73" s="654"/>
      <c r="G73" s="654"/>
      <c r="H73" s="654"/>
      <c r="I73" s="654"/>
      <c r="J73" s="654"/>
      <c r="K73" s="654"/>
      <c r="L73" s="655"/>
      <c r="M73" s="92" t="s">
        <v>146</v>
      </c>
      <c r="N73" s="656" t="s">
        <v>108</v>
      </c>
      <c r="O73" s="657"/>
      <c r="P73" s="657"/>
      <c r="Q73" s="658" t="s">
        <v>130</v>
      </c>
      <c r="R73" s="659"/>
      <c r="S73" s="659"/>
      <c r="T73" s="659"/>
      <c r="U73" s="659"/>
      <c r="V73" s="659"/>
      <c r="W73" s="660"/>
    </row>
    <row r="74" spans="1:23" ht="15" customHeight="1" x14ac:dyDescent="0.35">
      <c r="A74" s="76"/>
      <c r="B74" s="653" t="s">
        <v>156</v>
      </c>
      <c r="C74" s="654"/>
      <c r="D74" s="654"/>
      <c r="E74" s="654"/>
      <c r="F74" s="654"/>
      <c r="G74" s="654"/>
      <c r="H74" s="654"/>
      <c r="I74" s="654"/>
      <c r="J74" s="654"/>
      <c r="K74" s="654"/>
      <c r="L74" s="655"/>
      <c r="M74" s="92" t="s">
        <v>146</v>
      </c>
      <c r="N74" s="656" t="s">
        <v>108</v>
      </c>
      <c r="O74" s="657"/>
      <c r="P74" s="657"/>
      <c r="Q74" s="658" t="s">
        <v>130</v>
      </c>
      <c r="R74" s="659"/>
      <c r="S74" s="659"/>
      <c r="T74" s="659"/>
      <c r="U74" s="659"/>
      <c r="V74" s="659"/>
      <c r="W74" s="660"/>
    </row>
    <row r="75" spans="1:23" ht="15" customHeight="1" x14ac:dyDescent="0.35">
      <c r="A75" s="76"/>
      <c r="B75" s="653" t="s">
        <v>154</v>
      </c>
      <c r="C75" s="654"/>
      <c r="D75" s="654"/>
      <c r="E75" s="654"/>
      <c r="F75" s="654"/>
      <c r="G75" s="654"/>
      <c r="H75" s="654"/>
      <c r="I75" s="654"/>
      <c r="J75" s="654"/>
      <c r="K75" s="654"/>
      <c r="L75" s="655"/>
      <c r="M75" s="92" t="s">
        <v>146</v>
      </c>
      <c r="N75" s="656" t="s">
        <v>108</v>
      </c>
      <c r="O75" s="657"/>
      <c r="P75" s="657"/>
      <c r="Q75" s="658" t="s">
        <v>130</v>
      </c>
      <c r="R75" s="659"/>
      <c r="S75" s="659"/>
      <c r="T75" s="659"/>
      <c r="U75" s="659"/>
      <c r="V75" s="659"/>
      <c r="W75" s="660"/>
    </row>
    <row r="76" spans="1:23" ht="15" customHeight="1" x14ac:dyDescent="0.35">
      <c r="A76" s="76"/>
      <c r="B76" s="653" t="s">
        <v>153</v>
      </c>
      <c r="C76" s="654"/>
      <c r="D76" s="654"/>
      <c r="E76" s="654"/>
      <c r="F76" s="654"/>
      <c r="G76" s="654"/>
      <c r="H76" s="654"/>
      <c r="I76" s="654"/>
      <c r="J76" s="654"/>
      <c r="K76" s="654"/>
      <c r="L76" s="655"/>
      <c r="M76" s="92" t="s">
        <v>146</v>
      </c>
      <c r="N76" s="656" t="s">
        <v>108</v>
      </c>
      <c r="O76" s="657"/>
      <c r="P76" s="657"/>
      <c r="Q76" s="658" t="s">
        <v>130</v>
      </c>
      <c r="R76" s="659"/>
      <c r="S76" s="659"/>
      <c r="T76" s="659"/>
      <c r="U76" s="659"/>
      <c r="V76" s="659"/>
      <c r="W76" s="660"/>
    </row>
    <row r="77" spans="1:23" ht="15" customHeight="1" x14ac:dyDescent="0.35">
      <c r="A77" s="76"/>
      <c r="B77" s="653" t="s">
        <v>152</v>
      </c>
      <c r="C77" s="654"/>
      <c r="D77" s="654"/>
      <c r="E77" s="654"/>
      <c r="F77" s="654"/>
      <c r="G77" s="654"/>
      <c r="H77" s="654"/>
      <c r="I77" s="654"/>
      <c r="J77" s="654"/>
      <c r="K77" s="654"/>
      <c r="L77" s="655"/>
      <c r="M77" s="92" t="s">
        <v>146</v>
      </c>
      <c r="N77" s="656" t="s">
        <v>108</v>
      </c>
      <c r="O77" s="657"/>
      <c r="P77" s="657"/>
      <c r="Q77" s="658" t="s">
        <v>258</v>
      </c>
      <c r="R77" s="659"/>
      <c r="S77" s="659"/>
      <c r="T77" s="659"/>
      <c r="U77" s="659"/>
      <c r="V77" s="659"/>
      <c r="W77" s="660"/>
    </row>
    <row r="78" spans="1:23" ht="15" customHeight="1" x14ac:dyDescent="0.35">
      <c r="A78" s="76"/>
      <c r="B78" s="653" t="s">
        <v>197</v>
      </c>
      <c r="C78" s="654"/>
      <c r="D78" s="654"/>
      <c r="E78" s="654"/>
      <c r="F78" s="654"/>
      <c r="G78" s="654"/>
      <c r="H78" s="654"/>
      <c r="I78" s="654"/>
      <c r="J78" s="654"/>
      <c r="K78" s="654"/>
      <c r="L78" s="655"/>
      <c r="M78" s="92" t="s">
        <v>146</v>
      </c>
      <c r="N78" s="656" t="s">
        <v>108</v>
      </c>
      <c r="O78" s="657"/>
      <c r="P78" s="657"/>
      <c r="Q78" s="658" t="s">
        <v>258</v>
      </c>
      <c r="R78" s="659"/>
      <c r="S78" s="659"/>
      <c r="T78" s="659"/>
      <c r="U78" s="659"/>
      <c r="V78" s="659"/>
      <c r="W78" s="660"/>
    </row>
    <row r="79" spans="1:23" ht="15" customHeight="1" x14ac:dyDescent="0.35">
      <c r="A79" s="76"/>
      <c r="B79" s="653" t="s">
        <v>151</v>
      </c>
      <c r="C79" s="654"/>
      <c r="D79" s="654"/>
      <c r="E79" s="654"/>
      <c r="F79" s="654"/>
      <c r="G79" s="654"/>
      <c r="H79" s="654"/>
      <c r="I79" s="654"/>
      <c r="J79" s="654"/>
      <c r="K79" s="654"/>
      <c r="L79" s="655"/>
      <c r="M79" s="92" t="s">
        <v>146</v>
      </c>
      <c r="N79" s="656" t="s">
        <v>108</v>
      </c>
      <c r="O79" s="657"/>
      <c r="P79" s="657"/>
      <c r="Q79" s="658" t="s">
        <v>130</v>
      </c>
      <c r="R79" s="659"/>
      <c r="S79" s="659"/>
      <c r="T79" s="659"/>
      <c r="U79" s="659"/>
      <c r="V79" s="659"/>
      <c r="W79" s="660"/>
    </row>
    <row r="80" spans="1:23" ht="15" customHeight="1" x14ac:dyDescent="0.35">
      <c r="A80" s="76"/>
      <c r="B80" s="653" t="s">
        <v>150</v>
      </c>
      <c r="C80" s="654"/>
      <c r="D80" s="654"/>
      <c r="E80" s="654"/>
      <c r="F80" s="654"/>
      <c r="G80" s="654"/>
      <c r="H80" s="654"/>
      <c r="I80" s="654"/>
      <c r="J80" s="654"/>
      <c r="K80" s="654"/>
      <c r="L80" s="655"/>
      <c r="M80" s="92" t="s">
        <v>146</v>
      </c>
      <c r="N80" s="656" t="s">
        <v>108</v>
      </c>
      <c r="O80" s="657"/>
      <c r="P80" s="657"/>
      <c r="Q80" s="658" t="s">
        <v>130</v>
      </c>
      <c r="R80" s="659"/>
      <c r="S80" s="659"/>
      <c r="T80" s="659"/>
      <c r="U80" s="659"/>
      <c r="V80" s="659"/>
      <c r="W80" s="660"/>
    </row>
    <row r="81" spans="1:31" ht="15" customHeight="1" x14ac:dyDescent="0.35">
      <c r="A81" s="76"/>
      <c r="B81" s="653" t="s">
        <v>149</v>
      </c>
      <c r="C81" s="654"/>
      <c r="D81" s="654"/>
      <c r="E81" s="654"/>
      <c r="F81" s="654"/>
      <c r="G81" s="654"/>
      <c r="H81" s="654"/>
      <c r="I81" s="654"/>
      <c r="J81" s="654"/>
      <c r="K81" s="654"/>
      <c r="L81" s="655"/>
      <c r="M81" s="92" t="s">
        <v>146</v>
      </c>
      <c r="N81" s="656" t="s">
        <v>108</v>
      </c>
      <c r="O81" s="657"/>
      <c r="P81" s="657"/>
      <c r="Q81" s="658" t="s">
        <v>130</v>
      </c>
      <c r="R81" s="659"/>
      <c r="S81" s="659"/>
      <c r="T81" s="659"/>
      <c r="U81" s="659"/>
      <c r="V81" s="659"/>
      <c r="W81" s="660"/>
    </row>
    <row r="82" spans="1:31" ht="15" customHeight="1" x14ac:dyDescent="0.35">
      <c r="A82" s="76"/>
      <c r="B82" s="653" t="s">
        <v>148</v>
      </c>
      <c r="C82" s="654"/>
      <c r="D82" s="654"/>
      <c r="E82" s="654"/>
      <c r="F82" s="654"/>
      <c r="G82" s="654"/>
      <c r="H82" s="654"/>
      <c r="I82" s="654"/>
      <c r="J82" s="654"/>
      <c r="K82" s="654"/>
      <c r="L82" s="655"/>
      <c r="M82" s="92" t="s">
        <v>146</v>
      </c>
      <c r="N82" s="656" t="s">
        <v>108</v>
      </c>
      <c r="O82" s="657"/>
      <c r="P82" s="657"/>
      <c r="Q82" s="658" t="s">
        <v>258</v>
      </c>
      <c r="R82" s="659"/>
      <c r="S82" s="659"/>
      <c r="T82" s="659"/>
      <c r="U82" s="659"/>
      <c r="V82" s="659"/>
      <c r="W82" s="660"/>
    </row>
    <row r="83" spans="1:31" ht="15" thickBot="1" x14ac:dyDescent="0.4">
      <c r="A83" s="76"/>
      <c r="B83" s="661" t="s">
        <v>147</v>
      </c>
      <c r="C83" s="662"/>
      <c r="D83" s="662"/>
      <c r="E83" s="662"/>
      <c r="F83" s="662"/>
      <c r="G83" s="662"/>
      <c r="H83" s="662"/>
      <c r="I83" s="662"/>
      <c r="J83" s="662"/>
      <c r="K83" s="662"/>
      <c r="L83" s="663"/>
      <c r="M83" s="93" t="s">
        <v>146</v>
      </c>
      <c r="N83" s="664" t="s">
        <v>108</v>
      </c>
      <c r="O83" s="665"/>
      <c r="P83" s="665"/>
      <c r="Q83" s="666" t="s">
        <v>130</v>
      </c>
      <c r="R83" s="667"/>
      <c r="S83" s="667"/>
      <c r="T83" s="667"/>
      <c r="U83" s="667"/>
      <c r="V83" s="667"/>
      <c r="W83" s="668"/>
    </row>
    <row r="84" spans="1:31" ht="15" thickBot="1" x14ac:dyDescent="0.4">
      <c r="A84" s="76"/>
      <c r="B84" s="94"/>
      <c r="C84" s="94"/>
      <c r="D84" s="94"/>
      <c r="E84" s="94"/>
      <c r="F84" s="94"/>
      <c r="G84" s="94"/>
      <c r="H84" s="94"/>
      <c r="I84" s="94"/>
      <c r="J84" s="94"/>
      <c r="K84" s="94"/>
      <c r="L84" s="94"/>
      <c r="M84" s="95"/>
      <c r="N84" s="96"/>
      <c r="O84" s="95"/>
      <c r="P84" s="95"/>
      <c r="Q84" s="97"/>
      <c r="R84" s="97"/>
      <c r="S84" s="97"/>
      <c r="T84" s="97"/>
      <c r="U84" s="97"/>
      <c r="V84" s="97"/>
      <c r="W84" s="97"/>
    </row>
    <row r="85" spans="1:31" s="99" customFormat="1" ht="15" thickBot="1" x14ac:dyDescent="0.4">
      <c r="A85" s="98"/>
      <c r="B85" s="651" t="s">
        <v>92</v>
      </c>
      <c r="C85" s="652"/>
      <c r="D85" s="652"/>
      <c r="E85" s="652"/>
      <c r="F85" s="652"/>
      <c r="G85" s="652"/>
      <c r="H85" s="652"/>
      <c r="I85" s="652"/>
      <c r="J85" s="652"/>
      <c r="K85" s="652"/>
      <c r="L85" s="652"/>
      <c r="M85" s="652"/>
      <c r="N85" s="652"/>
      <c r="O85" s="652"/>
      <c r="P85" s="652"/>
      <c r="Q85" s="652"/>
      <c r="R85" s="652"/>
      <c r="S85" s="652"/>
      <c r="T85" s="652"/>
      <c r="U85" s="652"/>
      <c r="V85" s="652"/>
      <c r="W85" s="652"/>
      <c r="X85" s="652"/>
      <c r="Y85" s="652"/>
      <c r="Z85" s="652"/>
      <c r="AA85" s="652"/>
      <c r="AB85" s="652"/>
      <c r="AC85" s="652"/>
      <c r="AD85" s="652"/>
      <c r="AE85" s="652"/>
    </row>
    <row r="86" spans="1:31" s="99" customFormat="1" ht="15" thickBot="1" x14ac:dyDescent="0.4">
      <c r="A86" s="98"/>
      <c r="B86" s="564" t="s">
        <v>91</v>
      </c>
      <c r="C86" s="565"/>
      <c r="D86" s="565"/>
      <c r="E86" s="565"/>
      <c r="F86" s="565"/>
      <c r="G86" s="565"/>
      <c r="H86" s="565"/>
      <c r="I86" s="565"/>
      <c r="J86" s="565"/>
      <c r="K86" s="565"/>
      <c r="L86" s="565"/>
      <c r="M86" s="565"/>
      <c r="N86" s="565"/>
      <c r="O86" s="565"/>
      <c r="P86" s="565"/>
      <c r="Q86" s="565"/>
      <c r="R86" s="565"/>
      <c r="S86" s="565"/>
      <c r="T86" s="565"/>
      <c r="U86" s="565"/>
      <c r="V86" s="565"/>
      <c r="W86" s="565"/>
      <c r="X86" s="565"/>
      <c r="Y86" s="565"/>
      <c r="Z86" s="565"/>
      <c r="AA86" s="565"/>
      <c r="AB86" s="565"/>
      <c r="AC86" s="565"/>
      <c r="AD86" s="565"/>
      <c r="AE86" s="566"/>
    </row>
    <row r="87" spans="1:31" s="99" customFormat="1" ht="15" thickBot="1" x14ac:dyDescent="0.4">
      <c r="A87" s="98"/>
      <c r="B87" s="650" t="s">
        <v>174</v>
      </c>
      <c r="C87" s="568"/>
      <c r="D87" s="568"/>
      <c r="E87" s="568"/>
      <c r="F87" s="568"/>
      <c r="G87" s="568"/>
      <c r="H87" s="568"/>
      <c r="I87" s="568"/>
      <c r="J87" s="568"/>
      <c r="K87" s="568"/>
      <c r="L87" s="568"/>
      <c r="M87" s="650" t="s">
        <v>175</v>
      </c>
      <c r="N87" s="568"/>
      <c r="O87" s="568"/>
      <c r="P87" s="568"/>
      <c r="Q87" s="568"/>
      <c r="R87" s="568"/>
      <c r="S87" s="568"/>
      <c r="T87" s="568"/>
      <c r="U87" s="568"/>
      <c r="V87" s="568"/>
      <c r="W87" s="568"/>
      <c r="X87" s="625" t="s">
        <v>88</v>
      </c>
      <c r="Y87" s="626"/>
      <c r="Z87" s="626"/>
      <c r="AA87" s="626"/>
      <c r="AB87" s="626"/>
      <c r="AC87" s="626"/>
      <c r="AD87" s="626"/>
      <c r="AE87" s="627"/>
    </row>
    <row r="88" spans="1:31" s="99" customFormat="1" ht="14.65" customHeight="1" x14ac:dyDescent="0.35">
      <c r="A88" s="98"/>
      <c r="B88" s="100"/>
      <c r="C88" s="101"/>
      <c r="D88" s="101"/>
      <c r="E88" s="101"/>
      <c r="F88" s="101"/>
      <c r="G88" s="101"/>
      <c r="H88" s="101"/>
      <c r="I88" s="101"/>
      <c r="J88" s="101"/>
      <c r="K88" s="101"/>
      <c r="L88" s="101"/>
      <c r="M88" s="100"/>
      <c r="N88" s="101"/>
      <c r="O88" s="101"/>
      <c r="P88" s="101"/>
      <c r="Q88" s="101"/>
      <c r="R88" s="101"/>
      <c r="S88" s="101"/>
      <c r="T88" s="101"/>
      <c r="U88" s="101"/>
      <c r="V88" s="101"/>
      <c r="W88" s="102"/>
      <c r="X88" s="555" t="s">
        <v>338</v>
      </c>
      <c r="Y88" s="556"/>
      <c r="Z88" s="556"/>
      <c r="AA88" s="556"/>
      <c r="AB88" s="556"/>
      <c r="AC88" s="556"/>
      <c r="AD88" s="556"/>
      <c r="AE88" s="557"/>
    </row>
    <row r="89" spans="1:31" s="99" customFormat="1" x14ac:dyDescent="0.35">
      <c r="A89" s="98"/>
      <c r="B89" s="103"/>
      <c r="C89" s="104"/>
      <c r="D89" s="104"/>
      <c r="E89" s="104"/>
      <c r="F89" s="104"/>
      <c r="G89" s="104"/>
      <c r="H89" s="104"/>
      <c r="I89" s="104"/>
      <c r="J89" s="104"/>
      <c r="K89" s="104"/>
      <c r="L89" s="104"/>
      <c r="M89" s="103"/>
      <c r="N89" s="104"/>
      <c r="O89" s="104"/>
      <c r="P89" s="104"/>
      <c r="Q89" s="104"/>
      <c r="R89" s="104"/>
      <c r="S89" s="104"/>
      <c r="T89" s="104"/>
      <c r="U89" s="104"/>
      <c r="V89" s="104"/>
      <c r="W89" s="105"/>
      <c r="X89" s="558"/>
      <c r="Y89" s="559"/>
      <c r="Z89" s="559"/>
      <c r="AA89" s="559"/>
      <c r="AB89" s="559"/>
      <c r="AC89" s="559"/>
      <c r="AD89" s="559"/>
      <c r="AE89" s="560"/>
    </row>
    <row r="90" spans="1:31" s="99" customFormat="1" ht="15" customHeight="1" x14ac:dyDescent="0.35">
      <c r="A90" s="98"/>
      <c r="B90" s="103"/>
      <c r="C90" s="104"/>
      <c r="D90" s="104"/>
      <c r="E90" s="104"/>
      <c r="F90" s="104"/>
      <c r="G90" s="104"/>
      <c r="H90" s="104"/>
      <c r="I90" s="104"/>
      <c r="J90" s="104"/>
      <c r="K90" s="104"/>
      <c r="L90" s="104"/>
      <c r="M90" s="103"/>
      <c r="N90" s="104"/>
      <c r="O90" s="104"/>
      <c r="P90" s="104"/>
      <c r="Q90" s="104"/>
      <c r="R90" s="104"/>
      <c r="S90" s="104"/>
      <c r="T90" s="104"/>
      <c r="U90" s="104"/>
      <c r="V90" s="104"/>
      <c r="W90" s="105"/>
      <c r="X90" s="558"/>
      <c r="Y90" s="559"/>
      <c r="Z90" s="559"/>
      <c r="AA90" s="559"/>
      <c r="AB90" s="559"/>
      <c r="AC90" s="559"/>
      <c r="AD90" s="559"/>
      <c r="AE90" s="560"/>
    </row>
    <row r="91" spans="1:31" s="99" customFormat="1" ht="15" customHeight="1" x14ac:dyDescent="0.35">
      <c r="A91" s="98"/>
      <c r="B91" s="103"/>
      <c r="C91" s="104"/>
      <c r="D91" s="104"/>
      <c r="E91"/>
      <c r="F91" s="104"/>
      <c r="G91" s="104"/>
      <c r="H91" s="104"/>
      <c r="I91" s="104"/>
      <c r="J91" s="104"/>
      <c r="K91" s="104"/>
      <c r="L91" s="104"/>
      <c r="M91" s="103"/>
      <c r="N91" s="104"/>
      <c r="O91" s="104"/>
      <c r="P91" s="104"/>
      <c r="Q91" s="104"/>
      <c r="R91" s="104"/>
      <c r="S91" s="104"/>
      <c r="T91" s="104"/>
      <c r="U91" s="104"/>
      <c r="V91" s="104"/>
      <c r="W91" s="105"/>
      <c r="X91" s="558"/>
      <c r="Y91" s="559"/>
      <c r="Z91" s="559"/>
      <c r="AA91" s="559"/>
      <c r="AB91" s="559"/>
      <c r="AC91" s="559"/>
      <c r="AD91" s="559"/>
      <c r="AE91" s="560"/>
    </row>
    <row r="92" spans="1:31" s="99" customFormat="1" x14ac:dyDescent="0.35">
      <c r="A92" s="98"/>
      <c r="B92" s="103"/>
      <c r="C92" s="104"/>
      <c r="D92" s="106"/>
      <c r="E92" s="104"/>
      <c r="F92" s="104"/>
      <c r="G92" s="104"/>
      <c r="H92" s="104"/>
      <c r="I92" s="104"/>
      <c r="J92" s="104"/>
      <c r="K92" s="104"/>
      <c r="L92" s="104"/>
      <c r="M92" s="103"/>
      <c r="N92" s="104"/>
      <c r="O92" s="104"/>
      <c r="P92" s="104"/>
      <c r="Q92" s="104"/>
      <c r="R92" s="104"/>
      <c r="S92" s="104"/>
      <c r="T92" s="104"/>
      <c r="U92" s="104"/>
      <c r="V92" s="104"/>
      <c r="W92" s="105"/>
      <c r="X92" s="558"/>
      <c r="Y92" s="559"/>
      <c r="Z92" s="559"/>
      <c r="AA92" s="559"/>
      <c r="AB92" s="559"/>
      <c r="AC92" s="559"/>
      <c r="AD92" s="559"/>
      <c r="AE92" s="560"/>
    </row>
    <row r="93" spans="1:31" s="99" customFormat="1" x14ac:dyDescent="0.35">
      <c r="A93" s="98"/>
      <c r="B93" s="103"/>
      <c r="C93" s="104"/>
      <c r="D93" s="104"/>
      <c r="E93" s="106"/>
      <c r="F93" s="106"/>
      <c r="G93" s="106"/>
      <c r="H93" s="106"/>
      <c r="I93" s="106"/>
      <c r="J93" s="104"/>
      <c r="K93" s="104"/>
      <c r="L93" s="104"/>
      <c r="M93" s="103"/>
      <c r="N93" s="104"/>
      <c r="O93" s="106"/>
      <c r="P93" s="106"/>
      <c r="Q93" s="106"/>
      <c r="R93" s="106"/>
      <c r="S93" s="106"/>
      <c r="T93" s="106"/>
      <c r="U93" s="104"/>
      <c r="V93" s="104"/>
      <c r="W93" s="105"/>
      <c r="X93" s="558"/>
      <c r="Y93" s="559"/>
      <c r="Z93" s="559"/>
      <c r="AA93" s="559"/>
      <c r="AB93" s="559"/>
      <c r="AC93" s="559"/>
      <c r="AD93" s="559"/>
      <c r="AE93" s="560"/>
    </row>
    <row r="94" spans="1:31" s="99" customFormat="1" x14ac:dyDescent="0.35">
      <c r="A94" s="98"/>
      <c r="B94" s="103"/>
      <c r="C94" s="104"/>
      <c r="D94" s="104"/>
      <c r="E94" s="106"/>
      <c r="F94" s="106"/>
      <c r="G94" s="106"/>
      <c r="H94" s="106"/>
      <c r="I94" s="106"/>
      <c r="J94" s="104"/>
      <c r="K94" s="104"/>
      <c r="L94" s="104"/>
      <c r="M94" s="103"/>
      <c r="N94" s="104"/>
      <c r="O94" s="106"/>
      <c r="P94" s="106"/>
      <c r="Q94" s="106"/>
      <c r="R94" s="106"/>
      <c r="S94" s="106"/>
      <c r="T94" s="106"/>
      <c r="U94" s="104"/>
      <c r="V94" s="104"/>
      <c r="W94" s="105"/>
      <c r="X94" s="558"/>
      <c r="Y94" s="559"/>
      <c r="Z94" s="559"/>
      <c r="AA94" s="559"/>
      <c r="AB94" s="559"/>
      <c r="AC94" s="559"/>
      <c r="AD94" s="559"/>
      <c r="AE94" s="560"/>
    </row>
    <row r="95" spans="1:31" s="99" customFormat="1" x14ac:dyDescent="0.35">
      <c r="A95" s="98"/>
      <c r="B95" s="103"/>
      <c r="C95" s="104"/>
      <c r="D95" s="104"/>
      <c r="E95" s="106"/>
      <c r="F95" s="106"/>
      <c r="G95" s="106"/>
      <c r="H95" s="106"/>
      <c r="I95" s="106"/>
      <c r="J95" s="104"/>
      <c r="K95" s="104"/>
      <c r="L95" s="104"/>
      <c r="M95" s="103"/>
      <c r="N95" s="104"/>
      <c r="O95" s="106"/>
      <c r="P95" s="106"/>
      <c r="Q95" s="106"/>
      <c r="R95" s="106"/>
      <c r="S95" s="106"/>
      <c r="T95" s="106"/>
      <c r="U95" s="104"/>
      <c r="V95" s="104"/>
      <c r="W95" s="105"/>
      <c r="X95" s="558"/>
      <c r="Y95" s="559"/>
      <c r="Z95" s="559"/>
      <c r="AA95" s="559"/>
      <c r="AB95" s="559"/>
      <c r="AC95" s="559"/>
      <c r="AD95" s="559"/>
      <c r="AE95" s="560"/>
    </row>
    <row r="96" spans="1:31" s="99" customFormat="1" ht="15" thickBot="1" x14ac:dyDescent="0.4">
      <c r="A96" s="98"/>
      <c r="B96" s="103"/>
      <c r="C96" s="104"/>
      <c r="D96" s="104"/>
      <c r="E96" s="106"/>
      <c r="F96" s="106"/>
      <c r="G96" s="106"/>
      <c r="H96" s="106"/>
      <c r="I96" s="106"/>
      <c r="J96" s="104"/>
      <c r="K96" s="104"/>
      <c r="L96" s="104"/>
      <c r="M96" s="103"/>
      <c r="N96" s="104"/>
      <c r="O96" s="106"/>
      <c r="P96" s="106"/>
      <c r="Q96" s="106"/>
      <c r="R96" s="106"/>
      <c r="S96" s="106"/>
      <c r="T96" s="106"/>
      <c r="U96" s="104"/>
      <c r="V96" s="104"/>
      <c r="W96" s="105"/>
      <c r="X96" s="561"/>
      <c r="Y96" s="562"/>
      <c r="Z96" s="562"/>
      <c r="AA96" s="562"/>
      <c r="AB96" s="562"/>
      <c r="AC96" s="562"/>
      <c r="AD96" s="562"/>
      <c r="AE96" s="563"/>
    </row>
    <row r="97" spans="1:31" s="99" customFormat="1" ht="16.899999999999999" customHeight="1" x14ac:dyDescent="0.35">
      <c r="A97" s="98"/>
      <c r="B97" s="103"/>
      <c r="C97" s="104"/>
      <c r="D97" s="104"/>
      <c r="E97" s="106"/>
      <c r="F97" s="106"/>
      <c r="G97" s="106"/>
      <c r="H97" s="106"/>
      <c r="I97" s="106"/>
      <c r="J97" s="104"/>
      <c r="K97" s="104"/>
      <c r="L97" s="104"/>
      <c r="M97" s="103"/>
      <c r="N97" s="104"/>
      <c r="O97" s="106"/>
      <c r="P97" s="106"/>
      <c r="Q97" s="106"/>
      <c r="R97" s="106"/>
      <c r="S97" s="106"/>
      <c r="T97" s="106"/>
      <c r="U97" s="104"/>
      <c r="V97" s="104"/>
      <c r="W97" s="105"/>
      <c r="X97" s="558" t="s">
        <v>339</v>
      </c>
      <c r="Y97" s="559"/>
      <c r="Z97" s="559"/>
      <c r="AA97" s="559"/>
      <c r="AB97" s="559"/>
      <c r="AC97" s="559"/>
      <c r="AD97" s="559"/>
      <c r="AE97" s="560"/>
    </row>
    <row r="98" spans="1:31" s="99" customFormat="1" x14ac:dyDescent="0.35">
      <c r="A98" s="98"/>
      <c r="B98" s="103"/>
      <c r="C98" s="104"/>
      <c r="D98" s="104"/>
      <c r="E98" s="106"/>
      <c r="F98" s="106"/>
      <c r="G98" s="106"/>
      <c r="H98" s="106"/>
      <c r="I98" s="106"/>
      <c r="J98" s="104"/>
      <c r="K98" s="104"/>
      <c r="L98" s="104"/>
      <c r="M98" s="103"/>
      <c r="N98" s="104"/>
      <c r="O98" s="106"/>
      <c r="P98" s="106"/>
      <c r="Q98" s="106"/>
      <c r="R98" s="106"/>
      <c r="S98" s="106"/>
      <c r="T98" s="106"/>
      <c r="U98" s="104"/>
      <c r="V98" s="104"/>
      <c r="W98" s="105"/>
      <c r="X98" s="558"/>
      <c r="Y98" s="559"/>
      <c r="Z98" s="559"/>
      <c r="AA98" s="559"/>
      <c r="AB98" s="559"/>
      <c r="AC98" s="559"/>
      <c r="AD98" s="559"/>
      <c r="AE98" s="560"/>
    </row>
    <row r="99" spans="1:31" s="99" customFormat="1" x14ac:dyDescent="0.35">
      <c r="A99" s="98"/>
      <c r="B99" s="103"/>
      <c r="C99" s="104"/>
      <c r="D99" s="106"/>
      <c r="E99" s="628" t="s">
        <v>176</v>
      </c>
      <c r="F99" s="629"/>
      <c r="G99" s="629"/>
      <c r="H99" s="629"/>
      <c r="I99" s="630"/>
      <c r="J99" s="104"/>
      <c r="K99" s="104"/>
      <c r="L99" s="104"/>
      <c r="M99" s="103"/>
      <c r="N99" s="104"/>
      <c r="O99" s="106"/>
      <c r="P99" s="628" t="s">
        <v>34</v>
      </c>
      <c r="Q99" s="629"/>
      <c r="R99" s="629"/>
      <c r="S99" s="629"/>
      <c r="T99" s="630"/>
      <c r="U99" s="104"/>
      <c r="V99" s="104"/>
      <c r="W99" s="105"/>
      <c r="X99" s="558"/>
      <c r="Y99" s="559"/>
      <c r="Z99" s="559"/>
      <c r="AA99" s="559"/>
      <c r="AB99" s="559"/>
      <c r="AC99" s="559"/>
      <c r="AD99" s="559"/>
      <c r="AE99" s="560"/>
    </row>
    <row r="100" spans="1:31" s="99" customFormat="1" ht="14.65" customHeight="1" x14ac:dyDescent="0.35">
      <c r="A100" s="98"/>
      <c r="B100" s="103"/>
      <c r="C100" s="104"/>
      <c r="D100" s="104"/>
      <c r="E100" s="631"/>
      <c r="F100" s="632"/>
      <c r="G100" s="632"/>
      <c r="H100" s="632"/>
      <c r="I100" s="633"/>
      <c r="J100" s="104"/>
      <c r="K100" s="104"/>
      <c r="L100" s="104"/>
      <c r="M100" s="103"/>
      <c r="N100" s="104"/>
      <c r="O100" s="104"/>
      <c r="P100" s="631"/>
      <c r="Q100" s="632"/>
      <c r="R100" s="632"/>
      <c r="S100" s="632"/>
      <c r="T100" s="633"/>
      <c r="U100" s="104"/>
      <c r="V100" s="104"/>
      <c r="W100" s="105"/>
      <c r="X100" s="558"/>
      <c r="Y100" s="559"/>
      <c r="Z100" s="559"/>
      <c r="AA100" s="559"/>
      <c r="AB100" s="559"/>
      <c r="AC100" s="559"/>
      <c r="AD100" s="559"/>
      <c r="AE100" s="560"/>
    </row>
    <row r="101" spans="1:31" s="99" customFormat="1" x14ac:dyDescent="0.35">
      <c r="A101" s="98"/>
      <c r="B101" s="103"/>
      <c r="C101" s="104"/>
      <c r="D101" s="104"/>
      <c r="E101" s="106"/>
      <c r="F101" s="106"/>
      <c r="G101" s="106"/>
      <c r="H101" s="106"/>
      <c r="I101" s="106"/>
      <c r="J101" s="104"/>
      <c r="K101" s="104"/>
      <c r="L101" s="104"/>
      <c r="M101" s="103"/>
      <c r="N101" s="104"/>
      <c r="O101" s="104"/>
      <c r="P101" s="106"/>
      <c r="Q101" s="106"/>
      <c r="R101" s="106"/>
      <c r="S101" s="106"/>
      <c r="T101" s="106"/>
      <c r="U101" s="104"/>
      <c r="V101" s="104"/>
      <c r="W101" s="105"/>
      <c r="X101" s="558"/>
      <c r="Y101" s="559"/>
      <c r="Z101" s="559"/>
      <c r="AA101" s="559"/>
      <c r="AB101" s="559"/>
      <c r="AC101" s="559"/>
      <c r="AD101" s="559"/>
      <c r="AE101" s="560"/>
    </row>
    <row r="102" spans="1:31" s="99" customFormat="1" x14ac:dyDescent="0.35">
      <c r="A102" s="98"/>
      <c r="B102" s="103"/>
      <c r="C102" s="104"/>
      <c r="D102" s="104"/>
      <c r="E102" s="106"/>
      <c r="F102" s="106"/>
      <c r="G102" s="106"/>
      <c r="H102" s="106"/>
      <c r="I102" s="106"/>
      <c r="J102" s="104"/>
      <c r="K102" s="104"/>
      <c r="L102" s="104"/>
      <c r="M102" s="103"/>
      <c r="N102" s="104"/>
      <c r="O102" s="104"/>
      <c r="P102" s="106"/>
      <c r="Q102" s="106"/>
      <c r="R102" s="106"/>
      <c r="S102" s="106"/>
      <c r="T102" s="106"/>
      <c r="U102" s="104"/>
      <c r="V102" s="104"/>
      <c r="W102" s="105"/>
      <c r="X102" s="558"/>
      <c r="Y102" s="559"/>
      <c r="Z102" s="559"/>
      <c r="AA102" s="559"/>
      <c r="AB102" s="559"/>
      <c r="AC102" s="559"/>
      <c r="AD102" s="559"/>
      <c r="AE102" s="560"/>
    </row>
    <row r="103" spans="1:31" s="99" customFormat="1" ht="15" customHeight="1" x14ac:dyDescent="0.35">
      <c r="A103" s="98"/>
      <c r="B103" s="103"/>
      <c r="C103" s="104"/>
      <c r="D103" s="104"/>
      <c r="E103" s="106"/>
      <c r="F103" s="106"/>
      <c r="G103" s="106"/>
      <c r="H103" s="106"/>
      <c r="I103" s="106"/>
      <c r="J103" s="104"/>
      <c r="K103" s="104"/>
      <c r="L103" s="104"/>
      <c r="M103" s="103"/>
      <c r="N103" s="104"/>
      <c r="O103" s="104"/>
      <c r="P103" s="106"/>
      <c r="Q103" s="106"/>
      <c r="R103" s="106"/>
      <c r="S103" s="106"/>
      <c r="T103" s="106"/>
      <c r="U103" s="104"/>
      <c r="V103" s="104"/>
      <c r="W103" s="105"/>
      <c r="X103" s="558"/>
      <c r="Y103" s="559"/>
      <c r="Z103" s="559"/>
      <c r="AA103" s="559"/>
      <c r="AB103" s="559"/>
      <c r="AC103" s="559"/>
      <c r="AD103" s="559"/>
      <c r="AE103" s="560"/>
    </row>
    <row r="104" spans="1:31" s="99" customFormat="1" x14ac:dyDescent="0.35">
      <c r="A104" s="98"/>
      <c r="B104" s="103"/>
      <c r="C104" s="104"/>
      <c r="D104" s="104"/>
      <c r="E104" s="104"/>
      <c r="F104" s="104"/>
      <c r="G104" s="104"/>
      <c r="H104" s="104"/>
      <c r="I104" s="104"/>
      <c r="J104" s="104"/>
      <c r="K104" s="104"/>
      <c r="L104" s="104"/>
      <c r="M104" s="103"/>
      <c r="N104" s="104"/>
      <c r="O104" s="104"/>
      <c r="P104" s="104"/>
      <c r="Q104" s="104"/>
      <c r="R104" s="104"/>
      <c r="S104" s="104"/>
      <c r="T104" s="104"/>
      <c r="U104" s="104"/>
      <c r="V104" s="104"/>
      <c r="W104" s="105"/>
      <c r="X104" s="558"/>
      <c r="Y104" s="559"/>
      <c r="Z104" s="559"/>
      <c r="AA104" s="559"/>
      <c r="AB104" s="559"/>
      <c r="AC104" s="559"/>
      <c r="AD104" s="559"/>
      <c r="AE104" s="560"/>
    </row>
    <row r="105" spans="1:31" s="99" customFormat="1" x14ac:dyDescent="0.35">
      <c r="A105" s="98"/>
      <c r="B105" s="103"/>
      <c r="C105" s="104"/>
      <c r="D105" s="104"/>
      <c r="E105" s="104"/>
      <c r="F105" s="104"/>
      <c r="G105" s="104"/>
      <c r="H105" s="104"/>
      <c r="I105" s="104"/>
      <c r="J105" s="104"/>
      <c r="K105" s="104"/>
      <c r="L105" s="104"/>
      <c r="M105" s="103"/>
      <c r="N105" s="104"/>
      <c r="O105" s="104"/>
      <c r="P105" s="104"/>
      <c r="Q105" s="104"/>
      <c r="R105" s="104"/>
      <c r="S105" s="104"/>
      <c r="T105" s="104"/>
      <c r="U105" s="104"/>
      <c r="V105" s="104"/>
      <c r="W105" s="105"/>
      <c r="X105" s="558"/>
      <c r="Y105" s="559"/>
      <c r="Z105" s="559"/>
      <c r="AA105" s="559"/>
      <c r="AB105" s="559"/>
      <c r="AC105" s="559"/>
      <c r="AD105" s="559"/>
      <c r="AE105" s="560"/>
    </row>
    <row r="106" spans="1:31" s="99" customFormat="1" ht="15" thickBot="1" x14ac:dyDescent="0.4">
      <c r="A106" s="98"/>
      <c r="B106" s="107"/>
      <c r="C106" s="108"/>
      <c r="D106" s="108"/>
      <c r="E106" s="108"/>
      <c r="F106" s="108"/>
      <c r="G106" s="108"/>
      <c r="H106" s="108"/>
      <c r="I106" s="108"/>
      <c r="J106" s="108"/>
      <c r="K106" s="108"/>
      <c r="L106" s="108"/>
      <c r="M106" s="107"/>
      <c r="N106" s="108"/>
      <c r="O106" s="108"/>
      <c r="P106" s="108"/>
      <c r="Q106" s="108"/>
      <c r="R106" s="108"/>
      <c r="S106" s="108"/>
      <c r="T106" s="108"/>
      <c r="U106" s="108"/>
      <c r="V106" s="108"/>
      <c r="W106" s="109"/>
      <c r="X106" s="561"/>
      <c r="Y106" s="562"/>
      <c r="Z106" s="562"/>
      <c r="AA106" s="562"/>
      <c r="AB106" s="562"/>
      <c r="AC106" s="562"/>
      <c r="AD106" s="562"/>
      <c r="AE106" s="563"/>
    </row>
    <row r="107" spans="1:31" s="99" customFormat="1" ht="15" customHeight="1" thickBot="1" x14ac:dyDescent="0.4">
      <c r="A107" s="98"/>
      <c r="B107" s="650" t="s">
        <v>177</v>
      </c>
      <c r="C107" s="568"/>
      <c r="D107" s="568"/>
      <c r="E107" s="568"/>
      <c r="F107" s="568"/>
      <c r="G107" s="568"/>
      <c r="H107" s="568"/>
      <c r="I107" s="568"/>
      <c r="J107" s="568"/>
      <c r="K107" s="568"/>
      <c r="L107" s="568"/>
      <c r="M107" s="650" t="s">
        <v>178</v>
      </c>
      <c r="N107" s="568"/>
      <c r="O107" s="568"/>
      <c r="P107" s="568"/>
      <c r="Q107" s="568"/>
      <c r="R107" s="568"/>
      <c r="S107" s="568"/>
      <c r="T107" s="568"/>
      <c r="U107" s="568"/>
      <c r="V107" s="568"/>
      <c r="W107" s="568"/>
      <c r="X107" s="625" t="s">
        <v>88</v>
      </c>
      <c r="Y107" s="626"/>
      <c r="Z107" s="626"/>
      <c r="AA107" s="626"/>
      <c r="AB107" s="626"/>
      <c r="AC107" s="626"/>
      <c r="AD107" s="626"/>
      <c r="AE107" s="627"/>
    </row>
    <row r="108" spans="1:31" s="99" customFormat="1" ht="15" customHeight="1" x14ac:dyDescent="0.35">
      <c r="A108" s="98"/>
      <c r="B108" s="100"/>
      <c r="C108" s="101"/>
      <c r="D108" s="101"/>
      <c r="E108" s="101"/>
      <c r="F108" s="101"/>
      <c r="G108" s="101"/>
      <c r="H108" s="101"/>
      <c r="I108" s="101"/>
      <c r="J108" s="101"/>
      <c r="K108" s="101"/>
      <c r="L108" s="101"/>
      <c r="M108" s="110"/>
      <c r="N108" s="111"/>
      <c r="O108" s="111"/>
      <c r="P108" s="111"/>
      <c r="Q108" s="111"/>
      <c r="R108" s="111"/>
      <c r="S108" s="111"/>
      <c r="T108" s="111"/>
      <c r="U108" s="111"/>
      <c r="V108" s="111"/>
      <c r="W108" s="112"/>
      <c r="X108" s="555" t="s">
        <v>337</v>
      </c>
      <c r="Y108" s="556"/>
      <c r="Z108" s="556"/>
      <c r="AA108" s="556"/>
      <c r="AB108" s="556"/>
      <c r="AC108" s="556"/>
      <c r="AD108" s="556"/>
      <c r="AE108" s="557"/>
    </row>
    <row r="109" spans="1:31" s="99" customFormat="1" x14ac:dyDescent="0.35">
      <c r="A109" s="98"/>
      <c r="B109" s="103"/>
      <c r="C109" s="104"/>
      <c r="D109" s="104"/>
      <c r="E109" s="104"/>
      <c r="F109" s="104"/>
      <c r="G109" s="104"/>
      <c r="H109" s="104"/>
      <c r="I109" s="104"/>
      <c r="J109" s="104"/>
      <c r="K109" s="104"/>
      <c r="L109" s="104"/>
      <c r="M109" s="113"/>
      <c r="N109" s="114"/>
      <c r="O109" s="114"/>
      <c r="P109" s="114"/>
      <c r="Q109" s="114"/>
      <c r="R109" s="114"/>
      <c r="S109" s="114"/>
      <c r="T109" s="114"/>
      <c r="U109" s="114"/>
      <c r="V109" s="114"/>
      <c r="W109" s="115"/>
      <c r="X109" s="558"/>
      <c r="Y109" s="559"/>
      <c r="Z109" s="559"/>
      <c r="AA109" s="559"/>
      <c r="AB109" s="559"/>
      <c r="AC109" s="559"/>
      <c r="AD109" s="559"/>
      <c r="AE109" s="560"/>
    </row>
    <row r="110" spans="1:31" s="99" customFormat="1" x14ac:dyDescent="0.35">
      <c r="A110" s="98"/>
      <c r="B110" s="103"/>
      <c r="C110" s="104"/>
      <c r="D110" s="104"/>
      <c r="E110" s="104"/>
      <c r="F110" s="104"/>
      <c r="G110" s="104"/>
      <c r="H110" s="104"/>
      <c r="I110" s="104"/>
      <c r="J110" s="104"/>
      <c r="K110" s="104"/>
      <c r="L110" s="104"/>
      <c r="M110" s="113"/>
      <c r="N110" s="114"/>
      <c r="O110" s="114"/>
      <c r="P110" s="114"/>
      <c r="Q110" s="114"/>
      <c r="R110" s="114"/>
      <c r="S110" s="114"/>
      <c r="T110" s="114"/>
      <c r="U110" s="114"/>
      <c r="V110" s="114"/>
      <c r="W110" s="115"/>
      <c r="X110" s="558"/>
      <c r="Y110" s="559"/>
      <c r="Z110" s="559"/>
      <c r="AA110" s="559"/>
      <c r="AB110" s="559"/>
      <c r="AC110" s="559"/>
      <c r="AD110" s="559"/>
      <c r="AE110" s="560"/>
    </row>
    <row r="111" spans="1:31" s="99" customFormat="1" x14ac:dyDescent="0.35">
      <c r="A111" s="98"/>
      <c r="B111" s="103"/>
      <c r="C111" s="104"/>
      <c r="D111" s="104"/>
      <c r="E111" s="104"/>
      <c r="F111"/>
      <c r="G111" s="104"/>
      <c r="H111" s="104"/>
      <c r="I111" s="104"/>
      <c r="J111" s="104"/>
      <c r="K111" s="104"/>
      <c r="L111" s="104"/>
      <c r="M111" s="113"/>
      <c r="N111" s="114"/>
      <c r="O111" s="114"/>
      <c r="P111" s="114"/>
      <c r="Q111" s="114"/>
      <c r="R111" s="114"/>
      <c r="S111" s="114"/>
      <c r="T111" s="114"/>
      <c r="U111" s="114"/>
      <c r="V111" s="114"/>
      <c r="W111" s="115"/>
      <c r="X111" s="558"/>
      <c r="Y111" s="559"/>
      <c r="Z111" s="559"/>
      <c r="AA111" s="559"/>
      <c r="AB111" s="559"/>
      <c r="AC111" s="559"/>
      <c r="AD111" s="559"/>
      <c r="AE111" s="560"/>
    </row>
    <row r="112" spans="1:31" s="99" customFormat="1" ht="14.65" customHeight="1" x14ac:dyDescent="0.35">
      <c r="A112" s="98"/>
      <c r="B112" s="103"/>
      <c r="C112" s="104"/>
      <c r="D112" s="104"/>
      <c r="E112" s="104"/>
      <c r="F112" s="104"/>
      <c r="G112" s="104"/>
      <c r="H112" s="104"/>
      <c r="I112" s="104"/>
      <c r="J112" s="104"/>
      <c r="K112" s="104"/>
      <c r="L112" s="104"/>
      <c r="M112" s="113"/>
      <c r="N112" s="114"/>
      <c r="O112" s="114"/>
      <c r="P112" s="114"/>
      <c r="Q112" s="114"/>
      <c r="R112" s="114"/>
      <c r="S112" s="114"/>
      <c r="T112" s="114"/>
      <c r="U112" s="114"/>
      <c r="V112" s="114"/>
      <c r="W112" s="115"/>
      <c r="X112" s="558"/>
      <c r="Y112" s="559"/>
      <c r="Z112" s="559"/>
      <c r="AA112" s="559"/>
      <c r="AB112" s="559"/>
      <c r="AC112" s="559"/>
      <c r="AD112" s="559"/>
      <c r="AE112" s="560"/>
    </row>
    <row r="113" spans="1:31" s="99" customFormat="1" ht="15" customHeight="1" x14ac:dyDescent="0.35">
      <c r="A113" s="98"/>
      <c r="B113" s="103"/>
      <c r="C113" s="104"/>
      <c r="D113" s="104"/>
      <c r="E113" s="104"/>
      <c r="F113" s="104"/>
      <c r="G113" s="104"/>
      <c r="H113" s="104"/>
      <c r="I113" s="104"/>
      <c r="J113" s="104"/>
      <c r="K113" s="104"/>
      <c r="L113" s="104"/>
      <c r="M113" s="113"/>
      <c r="N113" s="114"/>
      <c r="O113" s="114"/>
      <c r="P113" s="114"/>
      <c r="Q113" s="114"/>
      <c r="R113" s="114"/>
      <c r="S113" s="114"/>
      <c r="T113" s="114"/>
      <c r="U113" s="114"/>
      <c r="V113" s="114"/>
      <c r="W113" s="115"/>
      <c r="X113" s="558"/>
      <c r="Y113" s="559"/>
      <c r="Z113" s="559"/>
      <c r="AA113" s="559"/>
      <c r="AB113" s="559"/>
      <c r="AC113" s="559"/>
      <c r="AD113" s="559"/>
      <c r="AE113" s="560"/>
    </row>
    <row r="114" spans="1:31" s="99" customFormat="1" x14ac:dyDescent="0.35">
      <c r="A114" s="98"/>
      <c r="B114" s="103"/>
      <c r="C114" s="104"/>
      <c r="D114" s="104"/>
      <c r="E114" s="104"/>
      <c r="F114" s="104"/>
      <c r="G114" s="104"/>
      <c r="H114" s="104"/>
      <c r="I114" s="104"/>
      <c r="J114" s="104"/>
      <c r="K114" s="104"/>
      <c r="L114" s="104"/>
      <c r="M114" s="113"/>
      <c r="N114" s="114"/>
      <c r="O114" s="114"/>
      <c r="P114" s="114"/>
      <c r="Q114" s="114"/>
      <c r="R114" s="114"/>
      <c r="S114" s="114"/>
      <c r="T114" s="114"/>
      <c r="U114" s="114"/>
      <c r="V114" s="114"/>
      <c r="W114" s="115"/>
      <c r="X114" s="558"/>
      <c r="Y114" s="559"/>
      <c r="Z114" s="559"/>
      <c r="AA114" s="559"/>
      <c r="AB114" s="559"/>
      <c r="AC114" s="559"/>
      <c r="AD114" s="559"/>
      <c r="AE114" s="560"/>
    </row>
    <row r="115" spans="1:31" s="99" customFormat="1" ht="15" customHeight="1" x14ac:dyDescent="0.35">
      <c r="A115" s="98"/>
      <c r="B115" s="103"/>
      <c r="C115" s="104"/>
      <c r="D115" s="104"/>
      <c r="E115" s="104"/>
      <c r="F115" s="104"/>
      <c r="G115" s="104"/>
      <c r="H115" s="104"/>
      <c r="I115" s="104"/>
      <c r="J115" s="104"/>
      <c r="K115" s="104"/>
      <c r="L115" s="104"/>
      <c r="M115" s="113"/>
      <c r="N115" s="114"/>
      <c r="O115" s="114"/>
      <c r="P115" s="114"/>
      <c r="Q115" s="114"/>
      <c r="R115" s="114"/>
      <c r="S115" s="114"/>
      <c r="T115" s="114"/>
      <c r="U115" s="114"/>
      <c r="V115" s="114"/>
      <c r="W115" s="115"/>
      <c r="X115" s="558"/>
      <c r="Y115" s="559"/>
      <c r="Z115" s="559"/>
      <c r="AA115" s="559"/>
      <c r="AB115" s="559"/>
      <c r="AC115" s="559"/>
      <c r="AD115" s="559"/>
      <c r="AE115" s="560"/>
    </row>
    <row r="116" spans="1:31" s="99" customFormat="1" ht="15" thickBot="1" x14ac:dyDescent="0.4">
      <c r="A116" s="98"/>
      <c r="B116" s="103"/>
      <c r="C116" s="104"/>
      <c r="D116" s="104"/>
      <c r="E116" s="104"/>
      <c r="F116" s="104"/>
      <c r="G116" s="104"/>
      <c r="H116" s="104"/>
      <c r="I116" s="104"/>
      <c r="J116" s="104"/>
      <c r="K116" s="104"/>
      <c r="L116" s="104"/>
      <c r="M116" s="113"/>
      <c r="N116" s="114"/>
      <c r="O116" s="114"/>
      <c r="P116" s="114"/>
      <c r="Q116" s="114"/>
      <c r="R116" s="114"/>
      <c r="S116" s="114"/>
      <c r="T116" s="114"/>
      <c r="U116" s="114"/>
      <c r="V116" s="114"/>
      <c r="W116" s="115"/>
      <c r="X116" s="561"/>
      <c r="Y116" s="562"/>
      <c r="Z116" s="562"/>
      <c r="AA116" s="562"/>
      <c r="AB116" s="562"/>
      <c r="AC116" s="562"/>
      <c r="AD116" s="562"/>
      <c r="AE116" s="563"/>
    </row>
    <row r="117" spans="1:31" s="99" customFormat="1" x14ac:dyDescent="0.35">
      <c r="A117" s="98"/>
      <c r="B117" s="103"/>
      <c r="C117" s="104"/>
      <c r="D117" s="104"/>
      <c r="E117" s="104"/>
      <c r="F117" s="104"/>
      <c r="G117" s="104"/>
      <c r="H117" s="104"/>
      <c r="I117" s="104"/>
      <c r="J117" s="104"/>
      <c r="K117" s="104"/>
      <c r="L117" s="104"/>
      <c r="M117" s="113"/>
      <c r="N117" s="114"/>
      <c r="O117" s="114"/>
      <c r="P117" s="114"/>
      <c r="Q117" s="114"/>
      <c r="R117" s="114"/>
      <c r="S117" s="114"/>
      <c r="T117" s="114"/>
      <c r="U117" s="114"/>
      <c r="V117" s="114"/>
      <c r="W117" s="115"/>
      <c r="X117" s="558" t="s">
        <v>269</v>
      </c>
      <c r="Y117" s="559"/>
      <c r="Z117" s="559"/>
      <c r="AA117" s="559"/>
      <c r="AB117" s="559"/>
      <c r="AC117" s="559"/>
      <c r="AD117" s="559"/>
      <c r="AE117" s="560"/>
    </row>
    <row r="118" spans="1:31" s="99" customFormat="1" ht="15" customHeight="1" x14ac:dyDescent="0.35">
      <c r="A118" s="98"/>
      <c r="B118" s="103"/>
      <c r="C118" s="104"/>
      <c r="D118" s="104"/>
      <c r="E118" s="106"/>
      <c r="F118" s="106"/>
      <c r="G118" s="106"/>
      <c r="H118" s="106"/>
      <c r="I118" s="106"/>
      <c r="J118" s="104"/>
      <c r="K118" s="104"/>
      <c r="L118" s="104"/>
      <c r="M118" s="113"/>
      <c r="N118" s="114"/>
      <c r="O118" s="114"/>
      <c r="U118" s="114"/>
      <c r="V118" s="114"/>
      <c r="W118" s="115"/>
      <c r="X118" s="558"/>
      <c r="Y118" s="559"/>
      <c r="Z118" s="559"/>
      <c r="AA118" s="559"/>
      <c r="AB118" s="559"/>
      <c r="AC118" s="559"/>
      <c r="AD118" s="559"/>
      <c r="AE118" s="560"/>
    </row>
    <row r="119" spans="1:31" s="99" customFormat="1" x14ac:dyDescent="0.35">
      <c r="B119" s="103"/>
      <c r="C119" s="104"/>
      <c r="D119" s="104"/>
      <c r="E119" s="628"/>
      <c r="F119" s="629"/>
      <c r="G119" s="629"/>
      <c r="H119" s="629"/>
      <c r="I119" s="630"/>
      <c r="J119" s="116"/>
      <c r="K119" s="104"/>
      <c r="L119" s="104"/>
      <c r="M119" s="113"/>
      <c r="N119" s="114"/>
      <c r="O119" s="114"/>
      <c r="P119" s="628"/>
      <c r="Q119" s="629"/>
      <c r="R119" s="629"/>
      <c r="S119" s="629"/>
      <c r="T119" s="630"/>
      <c r="U119" s="114"/>
      <c r="V119" s="114"/>
      <c r="W119" s="115"/>
      <c r="X119" s="558"/>
      <c r="Y119" s="559"/>
      <c r="Z119" s="559"/>
      <c r="AA119" s="559"/>
      <c r="AB119" s="559"/>
      <c r="AC119" s="559"/>
      <c r="AD119" s="559"/>
      <c r="AE119" s="560"/>
    </row>
    <row r="120" spans="1:31" s="99" customFormat="1" x14ac:dyDescent="0.35">
      <c r="B120" s="103"/>
      <c r="C120" s="104"/>
      <c r="D120" s="104"/>
      <c r="E120" s="631"/>
      <c r="F120" s="632"/>
      <c r="G120" s="632"/>
      <c r="H120" s="632"/>
      <c r="I120" s="633"/>
      <c r="J120" s="104"/>
      <c r="K120" s="104"/>
      <c r="L120" s="104"/>
      <c r="M120" s="113"/>
      <c r="N120" s="114"/>
      <c r="O120" s="114"/>
      <c r="P120" s="631"/>
      <c r="Q120" s="632"/>
      <c r="R120" s="632"/>
      <c r="S120" s="632"/>
      <c r="T120" s="633"/>
      <c r="U120" s="114"/>
      <c r="V120" s="114"/>
      <c r="W120" s="115"/>
      <c r="X120" s="558"/>
      <c r="Y120" s="559"/>
      <c r="Z120" s="559"/>
      <c r="AA120" s="559"/>
      <c r="AB120" s="559"/>
      <c r="AC120" s="559"/>
      <c r="AD120" s="559"/>
      <c r="AE120" s="560"/>
    </row>
    <row r="121" spans="1:31" s="99" customFormat="1" x14ac:dyDescent="0.35">
      <c r="B121" s="103"/>
      <c r="C121" s="104"/>
      <c r="D121" s="104"/>
      <c r="E121" s="106"/>
      <c r="F121" s="106"/>
      <c r="G121" s="106"/>
      <c r="H121" s="106"/>
      <c r="I121" s="106"/>
      <c r="J121" s="104"/>
      <c r="K121" s="104"/>
      <c r="L121" s="104"/>
      <c r="M121" s="113"/>
      <c r="N121" s="114"/>
      <c r="O121" s="114"/>
      <c r="U121" s="114"/>
      <c r="V121" s="114"/>
      <c r="W121" s="115"/>
      <c r="X121" s="558"/>
      <c r="Y121" s="559"/>
      <c r="Z121" s="559"/>
      <c r="AA121" s="559"/>
      <c r="AB121" s="559"/>
      <c r="AC121" s="559"/>
      <c r="AD121" s="559"/>
      <c r="AE121" s="560"/>
    </row>
    <row r="122" spans="1:31" s="99" customFormat="1" ht="14.65" customHeight="1" x14ac:dyDescent="0.35">
      <c r="B122" s="103"/>
      <c r="C122" s="104"/>
      <c r="D122" s="104"/>
      <c r="E122" s="106"/>
      <c r="F122" s="106"/>
      <c r="G122" s="106"/>
      <c r="H122" s="106"/>
      <c r="I122" s="106"/>
      <c r="J122" s="104"/>
      <c r="K122" s="104"/>
      <c r="L122" s="104"/>
      <c r="M122" s="113"/>
      <c r="N122" s="114"/>
      <c r="O122" s="114"/>
      <c r="U122" s="114"/>
      <c r="V122" s="114"/>
      <c r="W122" s="115"/>
      <c r="X122" s="558"/>
      <c r="Y122" s="559"/>
      <c r="Z122" s="559"/>
      <c r="AA122" s="559"/>
      <c r="AB122" s="559"/>
      <c r="AC122" s="559"/>
      <c r="AD122" s="559"/>
      <c r="AE122" s="560"/>
    </row>
    <row r="123" spans="1:31" s="99" customFormat="1" x14ac:dyDescent="0.35">
      <c r="B123" s="103"/>
      <c r="C123" s="104"/>
      <c r="D123" s="104"/>
      <c r="E123" s="106"/>
      <c r="F123" s="106"/>
      <c r="G123" s="106"/>
      <c r="H123" s="106"/>
      <c r="I123" s="106"/>
      <c r="J123" s="104"/>
      <c r="K123" s="104"/>
      <c r="L123" s="104"/>
      <c r="M123" s="113"/>
      <c r="N123" s="114"/>
      <c r="O123" s="114"/>
      <c r="U123" s="114"/>
      <c r="V123" s="114"/>
      <c r="W123" s="115"/>
      <c r="X123" s="558"/>
      <c r="Y123" s="559"/>
      <c r="Z123" s="559"/>
      <c r="AA123" s="559"/>
      <c r="AB123" s="559"/>
      <c r="AC123" s="559"/>
      <c r="AD123" s="559"/>
      <c r="AE123" s="560"/>
    </row>
    <row r="124" spans="1:31" s="99" customFormat="1" x14ac:dyDescent="0.35">
      <c r="B124" s="103"/>
      <c r="C124" s="104"/>
      <c r="D124" s="104"/>
      <c r="E124" s="104"/>
      <c r="F124" s="104"/>
      <c r="G124" s="104"/>
      <c r="H124" s="104"/>
      <c r="I124" s="104"/>
      <c r="J124" s="104"/>
      <c r="K124" s="104"/>
      <c r="L124" s="104"/>
      <c r="M124" s="113"/>
      <c r="N124" s="114"/>
      <c r="O124" s="114"/>
      <c r="P124" s="114"/>
      <c r="Q124" s="114"/>
      <c r="R124" s="114"/>
      <c r="S124" s="114"/>
      <c r="T124" s="114"/>
      <c r="U124" s="114"/>
      <c r="V124" s="114"/>
      <c r="W124" s="115"/>
      <c r="X124" s="558"/>
      <c r="Y124" s="559"/>
      <c r="Z124" s="559"/>
      <c r="AA124" s="559"/>
      <c r="AB124" s="559"/>
      <c r="AC124" s="559"/>
      <c r="AD124" s="559"/>
      <c r="AE124" s="560"/>
    </row>
    <row r="125" spans="1:31" s="99" customFormat="1" x14ac:dyDescent="0.35">
      <c r="B125" s="103"/>
      <c r="C125" s="104"/>
      <c r="D125" s="104"/>
      <c r="E125" s="104"/>
      <c r="F125" s="104"/>
      <c r="G125" s="104"/>
      <c r="H125" s="104"/>
      <c r="I125" s="104"/>
      <c r="J125" s="104"/>
      <c r="K125" s="104"/>
      <c r="L125" s="104"/>
      <c r="M125" s="113"/>
      <c r="N125" s="114"/>
      <c r="O125" s="114"/>
      <c r="P125" s="114"/>
      <c r="Q125" s="114"/>
      <c r="R125" s="114"/>
      <c r="S125" s="114"/>
      <c r="T125" s="114"/>
      <c r="U125" s="114"/>
      <c r="V125" s="114"/>
      <c r="W125" s="115"/>
      <c r="X125" s="558"/>
      <c r="Y125" s="559"/>
      <c r="Z125" s="559"/>
      <c r="AA125" s="559"/>
      <c r="AB125" s="559"/>
      <c r="AC125" s="559"/>
      <c r="AD125" s="559"/>
      <c r="AE125" s="560"/>
    </row>
    <row r="126" spans="1:31" s="99" customFormat="1" ht="15" thickBot="1" x14ac:dyDescent="0.4">
      <c r="B126" s="107"/>
      <c r="C126" s="108"/>
      <c r="D126" s="108"/>
      <c r="E126" s="108"/>
      <c r="F126" s="108"/>
      <c r="G126" s="108"/>
      <c r="H126" s="108"/>
      <c r="I126" s="108"/>
      <c r="J126" s="108"/>
      <c r="K126" s="108"/>
      <c r="L126" s="108"/>
      <c r="M126" s="117"/>
      <c r="N126" s="118"/>
      <c r="O126" s="118"/>
      <c r="P126" s="118"/>
      <c r="Q126" s="118"/>
      <c r="R126" s="118"/>
      <c r="S126" s="118"/>
      <c r="T126" s="118"/>
      <c r="U126" s="118"/>
      <c r="V126" s="118"/>
      <c r="W126" s="119"/>
      <c r="X126" s="561"/>
      <c r="Y126" s="562"/>
      <c r="Z126" s="562"/>
      <c r="AA126" s="562"/>
      <c r="AB126" s="562"/>
      <c r="AC126" s="562"/>
      <c r="AD126" s="562"/>
      <c r="AE126" s="563"/>
    </row>
    <row r="127" spans="1:31" s="99" customFormat="1" ht="15" hidden="1" thickBot="1" x14ac:dyDescent="0.4">
      <c r="B127" s="564" t="s">
        <v>249</v>
      </c>
      <c r="C127" s="565"/>
      <c r="D127" s="565"/>
      <c r="E127" s="565"/>
      <c r="F127" s="565"/>
      <c r="G127" s="565"/>
      <c r="H127" s="565"/>
      <c r="I127" s="565"/>
      <c r="J127" s="565"/>
      <c r="K127" s="565"/>
      <c r="L127" s="565"/>
      <c r="M127" s="565"/>
      <c r="N127" s="565"/>
      <c r="O127" s="565"/>
      <c r="P127" s="565"/>
      <c r="Q127" s="565"/>
      <c r="R127" s="565"/>
      <c r="S127" s="565"/>
      <c r="T127" s="565"/>
      <c r="U127" s="565"/>
      <c r="V127" s="565"/>
      <c r="W127" s="565"/>
      <c r="X127" s="565"/>
      <c r="Y127" s="565"/>
      <c r="Z127" s="565"/>
      <c r="AA127" s="565"/>
      <c r="AB127" s="565"/>
      <c r="AC127" s="565"/>
      <c r="AD127" s="565"/>
      <c r="AE127" s="566"/>
    </row>
    <row r="128" spans="1:31" s="99" customFormat="1" ht="15" hidden="1" thickBot="1" x14ac:dyDescent="0.4">
      <c r="B128" s="647" t="s">
        <v>245</v>
      </c>
      <c r="C128" s="648"/>
      <c r="D128" s="648"/>
      <c r="E128" s="648"/>
      <c r="F128" s="648"/>
      <c r="G128" s="648"/>
      <c r="H128" s="648"/>
      <c r="I128" s="648"/>
      <c r="J128" s="648"/>
      <c r="K128" s="648"/>
      <c r="L128" s="649"/>
      <c r="M128" s="625" t="s">
        <v>198</v>
      </c>
      <c r="N128" s="626"/>
      <c r="O128" s="626"/>
      <c r="P128" s="626"/>
      <c r="Q128" s="626"/>
      <c r="R128" s="626"/>
      <c r="S128" s="626"/>
      <c r="T128" s="626"/>
      <c r="U128" s="626"/>
      <c r="V128" s="626"/>
      <c r="W128" s="627"/>
      <c r="X128" s="567" t="s">
        <v>88</v>
      </c>
      <c r="Y128" s="568"/>
      <c r="Z128" s="568"/>
      <c r="AA128" s="568"/>
      <c r="AB128" s="568"/>
      <c r="AC128" s="568"/>
      <c r="AD128" s="568"/>
      <c r="AE128" s="569"/>
    </row>
    <row r="129" spans="2:31" s="99" customFormat="1" hidden="1" x14ac:dyDescent="0.35">
      <c r="B129" s="120"/>
      <c r="C129" s="121"/>
      <c r="D129" s="121"/>
      <c r="E129" s="121"/>
      <c r="F129" s="121"/>
      <c r="G129" s="121"/>
      <c r="H129" s="121"/>
      <c r="I129" s="121"/>
      <c r="J129" s="121"/>
      <c r="K129" s="121"/>
      <c r="L129" s="122"/>
      <c r="M129" s="123"/>
      <c r="N129" s="123"/>
      <c r="O129" s="123"/>
      <c r="P129" s="123"/>
      <c r="Q129" s="123"/>
      <c r="R129" s="123"/>
      <c r="S129" s="123"/>
      <c r="T129" s="123"/>
      <c r="U129" s="123"/>
      <c r="V129" s="123"/>
      <c r="W129" s="123"/>
      <c r="X129" s="555" t="s">
        <v>256</v>
      </c>
      <c r="Y129" s="556"/>
      <c r="Z129" s="556"/>
      <c r="AA129" s="556"/>
      <c r="AB129" s="556"/>
      <c r="AC129" s="556"/>
      <c r="AD129" s="556"/>
      <c r="AE129" s="557"/>
    </row>
    <row r="130" spans="2:31" s="99" customFormat="1" hidden="1" x14ac:dyDescent="0.35">
      <c r="B130" s="124"/>
      <c r="C130" s="123"/>
      <c r="D130" s="123"/>
      <c r="E130" s="123"/>
      <c r="F130" s="123"/>
      <c r="G130" s="123"/>
      <c r="H130" s="123"/>
      <c r="I130" s="123"/>
      <c r="J130" s="123"/>
      <c r="K130" s="123"/>
      <c r="L130" s="125"/>
      <c r="M130" s="123"/>
      <c r="N130" s="123"/>
      <c r="O130" s="123"/>
      <c r="P130" s="123"/>
      <c r="Q130" s="123"/>
      <c r="R130" s="123"/>
      <c r="S130" s="123"/>
      <c r="T130" s="123"/>
      <c r="U130" s="123"/>
      <c r="V130" s="123"/>
      <c r="W130" s="123"/>
      <c r="X130" s="558"/>
      <c r="Y130" s="559"/>
      <c r="Z130" s="559"/>
      <c r="AA130" s="559"/>
      <c r="AB130" s="559"/>
      <c r="AC130" s="559"/>
      <c r="AD130" s="559"/>
      <c r="AE130" s="560"/>
    </row>
    <row r="131" spans="2:31" s="99" customFormat="1" hidden="1" x14ac:dyDescent="0.35">
      <c r="B131" s="124"/>
      <c r="C131" s="123"/>
      <c r="D131" s="123"/>
      <c r="E131" s="123"/>
      <c r="F131" s="123"/>
      <c r="G131" s="123"/>
      <c r="H131" s="123"/>
      <c r="I131" s="123"/>
      <c r="J131" s="123"/>
      <c r="K131" s="123"/>
      <c r="L131" s="125"/>
      <c r="M131" s="123"/>
      <c r="N131" s="123"/>
      <c r="O131" s="123"/>
      <c r="P131" s="123"/>
      <c r="Q131" s="123"/>
      <c r="R131" s="123"/>
      <c r="S131" s="123"/>
      <c r="T131" s="123"/>
      <c r="U131" s="123"/>
      <c r="V131" s="123"/>
      <c r="W131" s="123"/>
      <c r="X131" s="558"/>
      <c r="Y131" s="559"/>
      <c r="Z131" s="559"/>
      <c r="AA131" s="559"/>
      <c r="AB131" s="559"/>
      <c r="AC131" s="559"/>
      <c r="AD131" s="559"/>
      <c r="AE131" s="560"/>
    </row>
    <row r="132" spans="2:31" s="99" customFormat="1" hidden="1" x14ac:dyDescent="0.35">
      <c r="B132" s="124"/>
      <c r="C132" s="123"/>
      <c r="D132" s="123"/>
      <c r="E132" s="123"/>
      <c r="F132"/>
      <c r="G132" s="123"/>
      <c r="H132" s="123"/>
      <c r="I132" s="123"/>
      <c r="J132" s="123"/>
      <c r="K132" s="123"/>
      <c r="L132" s="125"/>
      <c r="M132" s="123"/>
      <c r="N132" s="123"/>
      <c r="O132" s="123"/>
      <c r="P132" s="123"/>
      <c r="Q132" s="123"/>
      <c r="R132" s="123"/>
      <c r="S132" s="123"/>
      <c r="T132" s="123"/>
      <c r="U132" s="123"/>
      <c r="V132" s="123"/>
      <c r="W132" s="123"/>
      <c r="X132" s="558"/>
      <c r="Y132" s="559"/>
      <c r="Z132" s="559"/>
      <c r="AA132" s="559"/>
      <c r="AB132" s="559"/>
      <c r="AC132" s="559"/>
      <c r="AD132" s="559"/>
      <c r="AE132" s="560"/>
    </row>
    <row r="133" spans="2:31" s="99" customFormat="1" hidden="1" x14ac:dyDescent="0.35">
      <c r="B133" s="124"/>
      <c r="C133" s="123"/>
      <c r="D133" s="123"/>
      <c r="E133" s="123"/>
      <c r="F133" s="123"/>
      <c r="G133" s="123"/>
      <c r="H133" s="123"/>
      <c r="I133" s="123"/>
      <c r="J133" s="123"/>
      <c r="K133" s="123"/>
      <c r="L133" s="125"/>
      <c r="M133" s="123"/>
      <c r="N133" s="123"/>
      <c r="O133" s="123"/>
      <c r="P133" s="123"/>
      <c r="Q133" s="123"/>
      <c r="R133" s="123"/>
      <c r="S133" s="123"/>
      <c r="T133" s="123"/>
      <c r="U133" s="123"/>
      <c r="V133" s="123"/>
      <c r="W133" s="123"/>
      <c r="X133" s="558"/>
      <c r="Y133" s="559"/>
      <c r="Z133" s="559"/>
      <c r="AA133" s="559"/>
      <c r="AB133" s="559"/>
      <c r="AC133" s="559"/>
      <c r="AD133" s="559"/>
      <c r="AE133" s="560"/>
    </row>
    <row r="134" spans="2:31" s="99" customFormat="1" hidden="1" x14ac:dyDescent="0.35">
      <c r="B134" s="124"/>
      <c r="C134" s="123"/>
      <c r="D134" s="123"/>
      <c r="E134" s="123"/>
      <c r="F134" s="123"/>
      <c r="G134" s="123"/>
      <c r="H134" s="123"/>
      <c r="I134" s="123"/>
      <c r="J134" s="123"/>
      <c r="K134" s="123"/>
      <c r="L134" s="125"/>
      <c r="M134" s="123"/>
      <c r="N134" s="123"/>
      <c r="O134" s="123"/>
      <c r="P134" s="123"/>
      <c r="Q134" s="123"/>
      <c r="R134" s="123"/>
      <c r="S134" s="123"/>
      <c r="T134" s="123"/>
      <c r="U134" s="123"/>
      <c r="V134" s="123"/>
      <c r="W134" s="123"/>
      <c r="X134" s="558"/>
      <c r="Y134" s="559"/>
      <c r="Z134" s="559"/>
      <c r="AA134" s="559"/>
      <c r="AB134" s="559"/>
      <c r="AC134" s="559"/>
      <c r="AD134" s="559"/>
      <c r="AE134" s="560"/>
    </row>
    <row r="135" spans="2:31" s="99" customFormat="1" hidden="1" x14ac:dyDescent="0.35">
      <c r="B135" s="124"/>
      <c r="C135" s="123"/>
      <c r="D135" s="123"/>
      <c r="E135" s="123"/>
      <c r="F135" s="123"/>
      <c r="G135" s="123"/>
      <c r="H135" s="123"/>
      <c r="I135" s="123"/>
      <c r="J135" s="123"/>
      <c r="K135" s="123"/>
      <c r="L135" s="125"/>
      <c r="M135" s="123"/>
      <c r="N135" s="123"/>
      <c r="O135" s="123"/>
      <c r="P135" s="123"/>
      <c r="Q135" s="123"/>
      <c r="R135" s="123"/>
      <c r="S135" s="123"/>
      <c r="T135" s="123"/>
      <c r="U135" s="123"/>
      <c r="V135" s="123"/>
      <c r="W135" s="123"/>
      <c r="X135" s="558"/>
      <c r="Y135" s="559"/>
      <c r="Z135" s="559"/>
      <c r="AA135" s="559"/>
      <c r="AB135" s="559"/>
      <c r="AC135" s="559"/>
      <c r="AD135" s="559"/>
      <c r="AE135" s="560"/>
    </row>
    <row r="136" spans="2:31" s="99" customFormat="1" hidden="1" x14ac:dyDescent="0.35">
      <c r="B136" s="124"/>
      <c r="C136" s="123"/>
      <c r="D136" s="123"/>
      <c r="E136" s="123"/>
      <c r="F136" s="123"/>
      <c r="G136" s="123"/>
      <c r="H136" s="123"/>
      <c r="I136" s="123"/>
      <c r="J136" s="123"/>
      <c r="K136" s="123"/>
      <c r="L136" s="125"/>
      <c r="M136" s="123"/>
      <c r="N136" s="123"/>
      <c r="O136" s="123"/>
      <c r="P136" s="123"/>
      <c r="Q136" s="123"/>
      <c r="R136" s="123"/>
      <c r="S136" s="123"/>
      <c r="T136" s="123"/>
      <c r="U136" s="123"/>
      <c r="V136" s="123"/>
      <c r="W136" s="123"/>
      <c r="X136" s="558"/>
      <c r="Y136" s="559"/>
      <c r="Z136" s="559"/>
      <c r="AA136" s="559"/>
      <c r="AB136" s="559"/>
      <c r="AC136" s="559"/>
      <c r="AD136" s="559"/>
      <c r="AE136" s="560"/>
    </row>
    <row r="137" spans="2:31" s="99" customFormat="1" hidden="1" x14ac:dyDescent="0.35">
      <c r="B137" s="124"/>
      <c r="C137" s="41" t="s">
        <v>35</v>
      </c>
      <c r="D137" s="41" t="s">
        <v>36</v>
      </c>
      <c r="E137" s="552" t="s">
        <v>37</v>
      </c>
      <c r="F137" s="553"/>
      <c r="G137" s="553"/>
      <c r="H137" s="553"/>
      <c r="I137" s="553"/>
      <c r="J137" s="553"/>
      <c r="K137" s="554"/>
      <c r="L137" s="125"/>
      <c r="M137" s="123"/>
      <c r="N137" s="41" t="s">
        <v>35</v>
      </c>
      <c r="O137" s="41" t="s">
        <v>36</v>
      </c>
      <c r="P137" s="552" t="s">
        <v>37</v>
      </c>
      <c r="Q137" s="553"/>
      <c r="R137" s="553"/>
      <c r="S137" s="553"/>
      <c r="T137" s="553"/>
      <c r="U137" s="553"/>
      <c r="V137" s="554"/>
      <c r="W137" s="123"/>
      <c r="X137" s="558"/>
      <c r="Y137" s="559"/>
      <c r="Z137" s="559"/>
      <c r="AA137" s="559"/>
      <c r="AB137" s="559"/>
      <c r="AC137" s="559"/>
      <c r="AD137" s="559"/>
      <c r="AE137" s="560"/>
    </row>
    <row r="138" spans="2:31" s="99" customFormat="1" hidden="1" x14ac:dyDescent="0.35">
      <c r="B138" s="124"/>
      <c r="C138" s="42" t="s">
        <v>38</v>
      </c>
      <c r="D138" s="126">
        <v>16</v>
      </c>
      <c r="E138" s="542" t="s">
        <v>39</v>
      </c>
      <c r="F138" s="543"/>
      <c r="G138" s="543"/>
      <c r="H138" s="543"/>
      <c r="I138" s="543"/>
      <c r="J138" s="543"/>
      <c r="K138" s="544"/>
      <c r="L138" s="125"/>
      <c r="M138" s="123"/>
      <c r="N138" s="42" t="s">
        <v>38</v>
      </c>
      <c r="O138" s="126">
        <v>16</v>
      </c>
      <c r="P138" s="542" t="s">
        <v>253</v>
      </c>
      <c r="Q138" s="543"/>
      <c r="R138" s="543"/>
      <c r="S138" s="543"/>
      <c r="T138" s="543"/>
      <c r="U138" s="543"/>
      <c r="V138" s="544"/>
      <c r="W138" s="123"/>
      <c r="X138" s="558"/>
      <c r="Y138" s="559"/>
      <c r="Z138" s="559"/>
      <c r="AA138" s="559"/>
      <c r="AB138" s="559"/>
      <c r="AC138" s="559"/>
      <c r="AD138" s="559"/>
      <c r="AE138" s="560"/>
    </row>
    <row r="139" spans="2:31" s="99" customFormat="1" ht="15" hidden="1" thickBot="1" x14ac:dyDescent="0.4">
      <c r="B139" s="124"/>
      <c r="C139" s="42" t="s">
        <v>40</v>
      </c>
      <c r="D139" s="126">
        <v>16</v>
      </c>
      <c r="E139" s="542" t="s">
        <v>39</v>
      </c>
      <c r="F139" s="543"/>
      <c r="G139" s="543"/>
      <c r="H139" s="543"/>
      <c r="I139" s="543"/>
      <c r="J139" s="543"/>
      <c r="K139" s="544"/>
      <c r="L139" s="125"/>
      <c r="M139" s="123"/>
      <c r="N139" s="42" t="s">
        <v>40</v>
      </c>
      <c r="O139" s="126">
        <v>16</v>
      </c>
      <c r="P139" s="542" t="s">
        <v>254</v>
      </c>
      <c r="Q139" s="543"/>
      <c r="R139" s="543"/>
      <c r="S139" s="543"/>
      <c r="T139" s="543"/>
      <c r="U139" s="543"/>
      <c r="V139" s="544"/>
      <c r="W139" s="123"/>
      <c r="X139" s="561"/>
      <c r="Y139" s="562"/>
      <c r="Z139" s="562"/>
      <c r="AA139" s="562"/>
      <c r="AB139" s="562"/>
      <c r="AC139" s="562"/>
      <c r="AD139" s="562"/>
      <c r="AE139" s="563"/>
    </row>
    <row r="140" spans="2:31" s="99" customFormat="1" hidden="1" x14ac:dyDescent="0.35">
      <c r="B140" s="124"/>
      <c r="C140" s="42" t="s">
        <v>237</v>
      </c>
      <c r="D140" s="126">
        <v>16</v>
      </c>
      <c r="E140" s="542" t="s">
        <v>39</v>
      </c>
      <c r="F140" s="543"/>
      <c r="G140" s="543"/>
      <c r="H140" s="543"/>
      <c r="I140" s="543"/>
      <c r="J140" s="543"/>
      <c r="K140" s="544"/>
      <c r="L140" s="125"/>
      <c r="M140" s="123"/>
      <c r="N140" s="42" t="s">
        <v>237</v>
      </c>
      <c r="O140" s="126">
        <v>16</v>
      </c>
      <c r="P140" s="542" t="s">
        <v>255</v>
      </c>
      <c r="Q140" s="543"/>
      <c r="R140" s="543"/>
      <c r="S140" s="543"/>
      <c r="T140" s="543"/>
      <c r="U140" s="543"/>
      <c r="V140" s="544"/>
      <c r="W140" s="123"/>
      <c r="X140" s="555" t="s">
        <v>257</v>
      </c>
      <c r="Y140" s="556"/>
      <c r="Z140" s="556"/>
      <c r="AA140" s="556"/>
      <c r="AB140" s="556"/>
      <c r="AC140" s="556"/>
      <c r="AD140" s="556"/>
      <c r="AE140" s="557"/>
    </row>
    <row r="141" spans="2:31" s="99" customFormat="1" hidden="1" x14ac:dyDescent="0.35">
      <c r="B141" s="124"/>
      <c r="C141" s="42" t="s">
        <v>238</v>
      </c>
      <c r="D141" s="126">
        <v>16</v>
      </c>
      <c r="E141" s="542" t="s">
        <v>39</v>
      </c>
      <c r="F141" s="543"/>
      <c r="G141" s="543"/>
      <c r="H141" s="543"/>
      <c r="I141" s="543"/>
      <c r="J141" s="543"/>
      <c r="K141" s="544"/>
      <c r="L141" s="125"/>
      <c r="M141" s="123"/>
      <c r="N141" s="42" t="s">
        <v>238</v>
      </c>
      <c r="O141" s="126">
        <v>16</v>
      </c>
      <c r="P141" s="542" t="s">
        <v>39</v>
      </c>
      <c r="Q141" s="543"/>
      <c r="R141" s="543"/>
      <c r="S141" s="543"/>
      <c r="T141" s="543"/>
      <c r="U141" s="543"/>
      <c r="V141" s="544"/>
      <c r="W141" s="123"/>
      <c r="X141" s="558"/>
      <c r="Y141" s="559"/>
      <c r="Z141" s="559"/>
      <c r="AA141" s="559"/>
      <c r="AB141" s="559"/>
      <c r="AC141" s="559"/>
      <c r="AD141" s="559"/>
      <c r="AE141" s="560"/>
    </row>
    <row r="142" spans="2:31" s="99" customFormat="1" hidden="1" x14ac:dyDescent="0.35">
      <c r="B142" s="124"/>
      <c r="C142" s="42" t="s">
        <v>239</v>
      </c>
      <c r="D142" s="126">
        <v>16</v>
      </c>
      <c r="E142" s="542" t="s">
        <v>39</v>
      </c>
      <c r="F142" s="543"/>
      <c r="G142" s="543"/>
      <c r="H142" s="543"/>
      <c r="I142" s="543"/>
      <c r="J142" s="543"/>
      <c r="K142" s="544"/>
      <c r="L142" s="125"/>
      <c r="M142" s="123"/>
      <c r="N142" s="42" t="s">
        <v>239</v>
      </c>
      <c r="O142" s="126">
        <v>16</v>
      </c>
      <c r="P142" s="542" t="s">
        <v>39</v>
      </c>
      <c r="Q142" s="543"/>
      <c r="R142" s="543"/>
      <c r="S142" s="543"/>
      <c r="T142" s="543"/>
      <c r="U142" s="543"/>
      <c r="V142" s="544"/>
      <c r="W142" s="123"/>
      <c r="X142" s="558"/>
      <c r="Y142" s="559"/>
      <c r="Z142" s="559"/>
      <c r="AA142" s="559"/>
      <c r="AB142" s="559"/>
      <c r="AC142" s="559"/>
      <c r="AD142" s="559"/>
      <c r="AE142" s="560"/>
    </row>
    <row r="143" spans="2:31" s="99" customFormat="1" hidden="1" x14ac:dyDescent="0.35">
      <c r="B143" s="124"/>
      <c r="C143" s="42" t="s">
        <v>240</v>
      </c>
      <c r="D143" s="126">
        <v>16</v>
      </c>
      <c r="E143" s="542" t="s">
        <v>39</v>
      </c>
      <c r="F143" s="543"/>
      <c r="G143" s="543"/>
      <c r="H143" s="543"/>
      <c r="I143" s="543"/>
      <c r="J143" s="543"/>
      <c r="K143" s="544"/>
      <c r="L143" s="125"/>
      <c r="M143" s="123"/>
      <c r="N143" s="42" t="s">
        <v>240</v>
      </c>
      <c r="O143" s="126">
        <v>16</v>
      </c>
      <c r="P143" s="542" t="s">
        <v>227</v>
      </c>
      <c r="Q143" s="543"/>
      <c r="R143" s="543"/>
      <c r="S143" s="543"/>
      <c r="T143" s="543"/>
      <c r="U143" s="543"/>
      <c r="V143" s="544"/>
      <c r="W143" s="123"/>
      <c r="X143" s="558"/>
      <c r="Y143" s="559"/>
      <c r="Z143" s="559"/>
      <c r="AA143" s="559"/>
      <c r="AB143" s="559"/>
      <c r="AC143" s="559"/>
      <c r="AD143" s="559"/>
      <c r="AE143" s="560"/>
    </row>
    <row r="144" spans="2:31" s="99" customFormat="1" hidden="1" x14ac:dyDescent="0.35">
      <c r="B144" s="124"/>
      <c r="C144" s="43" t="s">
        <v>41</v>
      </c>
      <c r="D144" s="126">
        <v>16</v>
      </c>
      <c r="E144" s="542" t="s">
        <v>39</v>
      </c>
      <c r="F144" s="543"/>
      <c r="G144" s="543"/>
      <c r="H144" s="543"/>
      <c r="I144" s="543"/>
      <c r="J144" s="543"/>
      <c r="K144" s="544"/>
      <c r="L144" s="125"/>
      <c r="M144" s="123"/>
      <c r="N144" s="43" t="s">
        <v>41</v>
      </c>
      <c r="O144" s="126">
        <v>16</v>
      </c>
      <c r="P144" s="542" t="s">
        <v>242</v>
      </c>
      <c r="Q144" s="543"/>
      <c r="R144" s="543"/>
      <c r="S144" s="543"/>
      <c r="T144" s="543"/>
      <c r="U144" s="543"/>
      <c r="V144" s="544"/>
      <c r="W144" s="123"/>
      <c r="X144" s="558"/>
      <c r="Y144" s="559"/>
      <c r="Z144" s="559"/>
      <c r="AA144" s="559"/>
      <c r="AB144" s="559"/>
      <c r="AC144" s="559"/>
      <c r="AD144" s="559"/>
      <c r="AE144" s="560"/>
    </row>
    <row r="145" spans="2:31" s="99" customFormat="1" hidden="1" x14ac:dyDescent="0.35">
      <c r="B145" s="124"/>
      <c r="C145" s="43" t="s">
        <v>42</v>
      </c>
      <c r="D145" s="126">
        <v>16</v>
      </c>
      <c r="E145" s="542" t="s">
        <v>39</v>
      </c>
      <c r="F145" s="543"/>
      <c r="G145" s="543"/>
      <c r="H145" s="543"/>
      <c r="I145" s="543"/>
      <c r="J145" s="543"/>
      <c r="K145" s="544"/>
      <c r="L145" s="125"/>
      <c r="M145" s="123"/>
      <c r="N145" s="43" t="s">
        <v>42</v>
      </c>
      <c r="O145" s="126">
        <v>16</v>
      </c>
      <c r="P145" s="542" t="s">
        <v>243</v>
      </c>
      <c r="Q145" s="543"/>
      <c r="R145" s="543"/>
      <c r="S145" s="543"/>
      <c r="T145" s="543"/>
      <c r="U145" s="543"/>
      <c r="V145" s="544"/>
      <c r="W145" s="123"/>
      <c r="X145" s="558"/>
      <c r="Y145" s="559"/>
      <c r="Z145" s="559"/>
      <c r="AA145" s="559"/>
      <c r="AB145" s="559"/>
      <c r="AC145" s="559"/>
      <c r="AD145" s="559"/>
      <c r="AE145" s="560"/>
    </row>
    <row r="146" spans="2:31" s="99" customFormat="1" hidden="1" x14ac:dyDescent="0.35">
      <c r="B146" s="124"/>
      <c r="C146" s="43" t="s">
        <v>43</v>
      </c>
      <c r="D146" s="126">
        <v>16</v>
      </c>
      <c r="E146" s="542" t="s">
        <v>39</v>
      </c>
      <c r="F146" s="543"/>
      <c r="G146" s="543"/>
      <c r="H146" s="543"/>
      <c r="I146" s="543"/>
      <c r="J146" s="543"/>
      <c r="K146" s="544"/>
      <c r="L146" s="125"/>
      <c r="M146" s="123"/>
      <c r="N146" s="43" t="s">
        <v>43</v>
      </c>
      <c r="O146" s="126">
        <v>16</v>
      </c>
      <c r="P146" s="542" t="s">
        <v>244</v>
      </c>
      <c r="Q146" s="543"/>
      <c r="R146" s="543"/>
      <c r="S146" s="543"/>
      <c r="T146" s="543"/>
      <c r="U146" s="543"/>
      <c r="V146" s="544"/>
      <c r="W146" s="123"/>
      <c r="X146" s="558"/>
      <c r="Y146" s="559"/>
      <c r="Z146" s="559"/>
      <c r="AA146" s="559"/>
      <c r="AB146" s="559"/>
      <c r="AC146" s="559"/>
      <c r="AD146" s="559"/>
      <c r="AE146" s="560"/>
    </row>
    <row r="147" spans="2:31" s="99" customFormat="1" hidden="1" x14ac:dyDescent="0.35">
      <c r="B147" s="124"/>
      <c r="C147" s="43" t="s">
        <v>44</v>
      </c>
      <c r="D147" s="126">
        <v>16</v>
      </c>
      <c r="E147" s="542" t="s">
        <v>39</v>
      </c>
      <c r="F147" s="543"/>
      <c r="G147" s="543"/>
      <c r="H147" s="543"/>
      <c r="I147" s="543"/>
      <c r="J147" s="543"/>
      <c r="K147" s="544"/>
      <c r="L147" s="125"/>
      <c r="M147" s="123"/>
      <c r="N147" s="43" t="s">
        <v>44</v>
      </c>
      <c r="O147" s="126">
        <v>16</v>
      </c>
      <c r="P147" s="542" t="s">
        <v>39</v>
      </c>
      <c r="Q147" s="543"/>
      <c r="R147" s="543"/>
      <c r="S147" s="543"/>
      <c r="T147" s="543"/>
      <c r="U147" s="543"/>
      <c r="V147" s="544"/>
      <c r="W147" s="123"/>
      <c r="X147" s="558"/>
      <c r="Y147" s="559"/>
      <c r="Z147" s="559"/>
      <c r="AA147" s="559"/>
      <c r="AB147" s="559"/>
      <c r="AC147" s="559"/>
      <c r="AD147" s="559"/>
      <c r="AE147" s="560"/>
    </row>
    <row r="148" spans="2:31" s="99" customFormat="1" hidden="1" x14ac:dyDescent="0.35">
      <c r="B148" s="124"/>
      <c r="C148" s="43" t="s">
        <v>45</v>
      </c>
      <c r="D148" s="126">
        <v>16</v>
      </c>
      <c r="E148" s="542" t="s">
        <v>39</v>
      </c>
      <c r="F148" s="543"/>
      <c r="G148" s="543"/>
      <c r="H148" s="543"/>
      <c r="I148" s="543"/>
      <c r="J148" s="543"/>
      <c r="K148" s="544"/>
      <c r="L148" s="125"/>
      <c r="M148" s="123"/>
      <c r="N148" s="43" t="s">
        <v>45</v>
      </c>
      <c r="O148" s="126">
        <v>16</v>
      </c>
      <c r="P148" s="542" t="s">
        <v>39</v>
      </c>
      <c r="Q148" s="543"/>
      <c r="R148" s="543"/>
      <c r="S148" s="543"/>
      <c r="T148" s="543"/>
      <c r="U148" s="543"/>
      <c r="V148" s="544"/>
      <c r="W148" s="123"/>
      <c r="X148" s="558"/>
      <c r="Y148" s="559"/>
      <c r="Z148" s="559"/>
      <c r="AA148" s="559"/>
      <c r="AB148" s="559"/>
      <c r="AC148" s="559"/>
      <c r="AD148" s="559"/>
      <c r="AE148" s="560"/>
    </row>
    <row r="149" spans="2:31" s="99" customFormat="1" hidden="1" x14ac:dyDescent="0.35">
      <c r="B149" s="124"/>
      <c r="C149" s="43" t="s">
        <v>241</v>
      </c>
      <c r="D149" s="126">
        <v>16</v>
      </c>
      <c r="E149" s="542" t="s">
        <v>39</v>
      </c>
      <c r="F149" s="543"/>
      <c r="G149" s="543"/>
      <c r="H149" s="543"/>
      <c r="I149" s="543"/>
      <c r="J149" s="543"/>
      <c r="K149" s="544"/>
      <c r="L149" s="125"/>
      <c r="M149" s="123"/>
      <c r="N149" s="43" t="s">
        <v>241</v>
      </c>
      <c r="O149" s="126">
        <v>16</v>
      </c>
      <c r="P149" s="542" t="s">
        <v>228</v>
      </c>
      <c r="Q149" s="543"/>
      <c r="R149" s="543"/>
      <c r="S149" s="543"/>
      <c r="T149" s="543"/>
      <c r="U149" s="543"/>
      <c r="V149" s="544"/>
      <c r="W149" s="123"/>
      <c r="X149" s="558"/>
      <c r="Y149" s="559"/>
      <c r="Z149" s="559"/>
      <c r="AA149" s="559"/>
      <c r="AB149" s="559"/>
      <c r="AC149" s="559"/>
      <c r="AD149" s="559"/>
      <c r="AE149" s="560"/>
    </row>
    <row r="150" spans="2:31" s="99" customFormat="1" ht="15" hidden="1" thickBot="1" x14ac:dyDescent="0.4">
      <c r="B150" s="127"/>
      <c r="C150" s="128"/>
      <c r="D150" s="128"/>
      <c r="E150" s="128"/>
      <c r="F150" s="128"/>
      <c r="G150" s="128"/>
      <c r="H150" s="128"/>
      <c r="I150" s="128"/>
      <c r="J150" s="128"/>
      <c r="K150" s="128"/>
      <c r="L150" s="129"/>
      <c r="M150" s="123"/>
      <c r="N150" s="123"/>
      <c r="O150" s="123"/>
      <c r="P150" s="123"/>
      <c r="Q150" s="123"/>
      <c r="R150" s="123"/>
      <c r="S150" s="123"/>
      <c r="T150" s="123"/>
      <c r="U150" s="123"/>
      <c r="V150" s="123"/>
      <c r="W150" s="123"/>
      <c r="X150" s="558"/>
      <c r="Y150" s="559"/>
      <c r="Z150" s="559"/>
      <c r="AA150" s="559"/>
      <c r="AB150" s="559"/>
      <c r="AC150" s="559"/>
      <c r="AD150" s="559"/>
      <c r="AE150" s="560"/>
    </row>
    <row r="151" spans="2:31" s="99" customFormat="1" ht="15" thickBot="1" x14ac:dyDescent="0.4">
      <c r="B151" s="564" t="s">
        <v>250</v>
      </c>
      <c r="C151" s="565"/>
      <c r="D151" s="565"/>
      <c r="E151" s="565"/>
      <c r="F151" s="565"/>
      <c r="G151" s="565"/>
      <c r="H151" s="565"/>
      <c r="I151" s="565"/>
      <c r="J151" s="565"/>
      <c r="K151" s="565"/>
      <c r="L151" s="565"/>
      <c r="M151" s="565"/>
      <c r="N151" s="565"/>
      <c r="O151" s="565"/>
      <c r="P151" s="565"/>
      <c r="Q151" s="565"/>
      <c r="R151" s="565"/>
      <c r="S151" s="565"/>
      <c r="T151" s="565"/>
      <c r="U151" s="565"/>
      <c r="V151" s="565"/>
      <c r="W151" s="565"/>
      <c r="X151" s="565"/>
      <c r="Y151" s="565"/>
      <c r="Z151" s="565"/>
      <c r="AA151" s="565"/>
      <c r="AB151" s="565"/>
      <c r="AC151" s="565"/>
      <c r="AD151" s="565"/>
      <c r="AE151" s="566"/>
    </row>
    <row r="152" spans="2:31" s="99" customFormat="1" ht="15.4" customHeight="1" thickBot="1" x14ac:dyDescent="0.4">
      <c r="B152" s="625" t="s">
        <v>198</v>
      </c>
      <c r="C152" s="626"/>
      <c r="D152" s="626"/>
      <c r="E152" s="626"/>
      <c r="F152" s="626"/>
      <c r="G152" s="626"/>
      <c r="H152" s="626"/>
      <c r="I152" s="626"/>
      <c r="J152" s="626"/>
      <c r="K152" s="626"/>
      <c r="L152" s="626"/>
      <c r="M152" s="626"/>
      <c r="N152" s="626"/>
      <c r="O152" s="626"/>
      <c r="P152" s="626"/>
      <c r="Q152" s="626"/>
      <c r="R152" s="626"/>
      <c r="S152" s="626"/>
      <c r="T152" s="626"/>
      <c r="U152" s="626"/>
      <c r="V152" s="626"/>
      <c r="W152" s="627"/>
      <c r="X152" s="567" t="s">
        <v>88</v>
      </c>
      <c r="Y152" s="568"/>
      <c r="Z152" s="568"/>
      <c r="AA152" s="568"/>
      <c r="AB152" s="568"/>
      <c r="AC152" s="568"/>
      <c r="AD152" s="568"/>
      <c r="AE152" s="569"/>
    </row>
    <row r="153" spans="2:31" s="99" customFormat="1" ht="15.4" customHeight="1" x14ac:dyDescent="0.35">
      <c r="B153" s="124"/>
      <c r="C153" s="123"/>
      <c r="D153" s="123"/>
      <c r="E153" s="123"/>
      <c r="F153" s="123"/>
      <c r="G153" s="123"/>
      <c r="H153" s="123"/>
      <c r="I153" s="123"/>
      <c r="J153" s="123"/>
      <c r="K153" s="123"/>
      <c r="L153" s="125"/>
      <c r="M153" s="124"/>
      <c r="N153" s="123"/>
      <c r="O153" s="123"/>
      <c r="P153" s="123"/>
      <c r="Q153" s="123"/>
      <c r="R153" s="123"/>
      <c r="S153" s="123"/>
      <c r="T153" s="123"/>
      <c r="U153" s="123"/>
      <c r="V153" s="123"/>
      <c r="W153" s="125"/>
      <c r="X153" s="555" t="s">
        <v>340</v>
      </c>
      <c r="Y153" s="556"/>
      <c r="Z153" s="556"/>
      <c r="AA153" s="556"/>
      <c r="AB153" s="556"/>
      <c r="AC153" s="556"/>
      <c r="AD153" s="556"/>
      <c r="AE153" s="557"/>
    </row>
    <row r="154" spans="2:31" s="99" customFormat="1" x14ac:dyDescent="0.35">
      <c r="B154" s="124"/>
      <c r="C154" s="123"/>
      <c r="D154" s="123"/>
      <c r="E154" s="123"/>
      <c r="F154" s="123"/>
      <c r="G154" s="123"/>
      <c r="H154" s="123"/>
      <c r="I154" s="123"/>
      <c r="J154" s="123"/>
      <c r="K154" s="123"/>
      <c r="L154" s="125"/>
      <c r="M154" s="124"/>
      <c r="N154" s="123"/>
      <c r="O154" s="123"/>
      <c r="P154" s="123"/>
      <c r="Q154" s="123"/>
      <c r="R154" s="123"/>
      <c r="S154" s="123"/>
      <c r="T154" s="123"/>
      <c r="U154" s="123"/>
      <c r="V154" s="123"/>
      <c r="W154" s="125"/>
      <c r="X154" s="558"/>
      <c r="Y154" s="559"/>
      <c r="Z154" s="559"/>
      <c r="AA154" s="559"/>
      <c r="AB154" s="559"/>
      <c r="AC154" s="559"/>
      <c r="AD154" s="559"/>
      <c r="AE154" s="560"/>
    </row>
    <row r="155" spans="2:31" s="99" customFormat="1" x14ac:dyDescent="0.35">
      <c r="B155" s="124"/>
      <c r="C155" s="123"/>
      <c r="D155" s="123"/>
      <c r="E155" s="123"/>
      <c r="F155" s="123"/>
      <c r="G155" s="123"/>
      <c r="H155" s="123"/>
      <c r="I155" s="123"/>
      <c r="J155" s="123"/>
      <c r="K155" s="123"/>
      <c r="L155" s="125"/>
      <c r="M155" s="124"/>
      <c r="N155" s="123"/>
      <c r="O155" s="123"/>
      <c r="P155" s="123"/>
      <c r="Q155" s="123"/>
      <c r="R155" s="123"/>
      <c r="S155" s="123"/>
      <c r="T155" s="123"/>
      <c r="U155" s="123"/>
      <c r="V155" s="123"/>
      <c r="W155" s="125"/>
      <c r="X155" s="558"/>
      <c r="Y155" s="559"/>
      <c r="Z155" s="559"/>
      <c r="AA155" s="559"/>
      <c r="AB155" s="559"/>
      <c r="AC155" s="559"/>
      <c r="AD155" s="559"/>
      <c r="AE155" s="560"/>
    </row>
    <row r="156" spans="2:31" s="99" customFormat="1" x14ac:dyDescent="0.35">
      <c r="B156" s="124"/>
      <c r="C156" s="123"/>
      <c r="D156" s="123"/>
      <c r="E156" s="123"/>
      <c r="F156" s="123"/>
      <c r="G156" s="123"/>
      <c r="H156" s="123"/>
      <c r="I156" s="123"/>
      <c r="J156" s="123"/>
      <c r="K156" s="123"/>
      <c r="L156" s="125"/>
      <c r="M156" s="124"/>
      <c r="N156" s="123"/>
      <c r="O156" s="123"/>
      <c r="P156" s="123"/>
      <c r="Q156" s="123"/>
      <c r="R156" s="123"/>
      <c r="S156" s="123"/>
      <c r="T156" s="123"/>
      <c r="U156" s="123"/>
      <c r="V156" s="123"/>
      <c r="W156" s="125"/>
      <c r="X156" s="558"/>
      <c r="Y156" s="559"/>
      <c r="Z156" s="559"/>
      <c r="AA156" s="559"/>
      <c r="AB156" s="559"/>
      <c r="AC156" s="559"/>
      <c r="AD156" s="559"/>
      <c r="AE156" s="560"/>
    </row>
    <row r="157" spans="2:31" s="99" customFormat="1" x14ac:dyDescent="0.35">
      <c r="B157" s="124"/>
      <c r="C157" s="123"/>
      <c r="D157" s="123"/>
      <c r="E157" s="123"/>
      <c r="F157" s="123"/>
      <c r="G157" s="123"/>
      <c r="H157" s="123"/>
      <c r="I157" s="123"/>
      <c r="J157" s="123"/>
      <c r="K157" s="123"/>
      <c r="L157" s="125"/>
      <c r="M157" s="124"/>
      <c r="N157" s="123"/>
      <c r="O157" s="123"/>
      <c r="P157" s="123"/>
      <c r="Q157" s="123"/>
      <c r="R157" s="123"/>
      <c r="S157" s="123"/>
      <c r="T157" s="123"/>
      <c r="U157" s="123"/>
      <c r="V157" s="123"/>
      <c r="W157" s="125"/>
      <c r="X157" s="558"/>
      <c r="Y157" s="559"/>
      <c r="Z157" s="559"/>
      <c r="AA157" s="559"/>
      <c r="AB157" s="559"/>
      <c r="AC157" s="559"/>
      <c r="AD157" s="559"/>
      <c r="AE157" s="560"/>
    </row>
    <row r="158" spans="2:31" s="99" customFormat="1" x14ac:dyDescent="0.35">
      <c r="B158" s="124"/>
      <c r="C158" s="123"/>
      <c r="D158" s="123"/>
      <c r="E158" s="123"/>
      <c r="F158" s="123"/>
      <c r="G158" s="123"/>
      <c r="H158" s="123"/>
      <c r="I158" s="123"/>
      <c r="J158" s="123"/>
      <c r="K158" s="123"/>
      <c r="L158" s="125"/>
      <c r="M158" s="124"/>
      <c r="N158" s="123"/>
      <c r="O158" s="123"/>
      <c r="P158" s="123"/>
      <c r="Q158" s="123"/>
      <c r="R158" s="123"/>
      <c r="S158" s="123"/>
      <c r="T158" s="123"/>
      <c r="U158" s="123"/>
      <c r="V158" s="123"/>
      <c r="W158" s="125"/>
      <c r="X158" s="558"/>
      <c r="Y158" s="559"/>
      <c r="Z158" s="559"/>
      <c r="AA158" s="559"/>
      <c r="AB158" s="559"/>
      <c r="AC158" s="559"/>
      <c r="AD158" s="559"/>
      <c r="AE158" s="560"/>
    </row>
    <row r="159" spans="2:31" s="99" customFormat="1" x14ac:dyDescent="0.35">
      <c r="B159" s="124"/>
      <c r="C159" s="123"/>
      <c r="D159" s="123"/>
      <c r="E159" s="123"/>
      <c r="F159" s="123"/>
      <c r="G159" s="123"/>
      <c r="H159" s="123"/>
      <c r="I159" s="123"/>
      <c r="J159" s="123"/>
      <c r="K159" s="123"/>
      <c r="L159" s="125"/>
      <c r="M159" s="124"/>
      <c r="N159" s="123"/>
      <c r="O159" s="123"/>
      <c r="P159" s="123"/>
      <c r="Q159" s="123"/>
      <c r="R159" s="123"/>
      <c r="S159" s="123"/>
      <c r="T159" s="123"/>
      <c r="U159" s="123"/>
      <c r="V159" s="123"/>
      <c r="W159" s="125"/>
      <c r="X159" s="558"/>
      <c r="Y159" s="559"/>
      <c r="Z159" s="559"/>
      <c r="AA159" s="559"/>
      <c r="AB159" s="559"/>
      <c r="AC159" s="559"/>
      <c r="AD159" s="559"/>
      <c r="AE159" s="560"/>
    </row>
    <row r="160" spans="2:31" s="99" customFormat="1" x14ac:dyDescent="0.35">
      <c r="B160" s="124"/>
      <c r="C160" s="123"/>
      <c r="D160" s="123"/>
      <c r="E160" s="123"/>
      <c r="F160" s="123"/>
      <c r="G160" s="123"/>
      <c r="H160" s="123"/>
      <c r="I160" s="123"/>
      <c r="J160" s="123"/>
      <c r="K160" s="123"/>
      <c r="L160" s="125"/>
      <c r="M160" s="124"/>
      <c r="N160" s="123"/>
      <c r="O160" s="123"/>
      <c r="P160" s="123"/>
      <c r="Q160" s="123"/>
      <c r="R160" s="123"/>
      <c r="S160" s="123"/>
      <c r="T160" s="123"/>
      <c r="U160" s="123"/>
      <c r="V160" s="123"/>
      <c r="W160" s="125"/>
      <c r="X160" s="558"/>
      <c r="Y160" s="559"/>
      <c r="Z160" s="559"/>
      <c r="AA160" s="559"/>
      <c r="AB160" s="559"/>
      <c r="AC160" s="559"/>
      <c r="AD160" s="559"/>
      <c r="AE160" s="560"/>
    </row>
    <row r="161" spans="2:31" s="99" customFormat="1" x14ac:dyDescent="0.35">
      <c r="B161" s="124"/>
      <c r="C161" s="41" t="s">
        <v>35</v>
      </c>
      <c r="D161" s="41" t="s">
        <v>36</v>
      </c>
      <c r="E161" s="552" t="s">
        <v>37</v>
      </c>
      <c r="F161" s="553"/>
      <c r="G161" s="553"/>
      <c r="H161" s="553"/>
      <c r="I161" s="553"/>
      <c r="J161" s="553"/>
      <c r="K161" s="554"/>
      <c r="L161" s="125"/>
      <c r="M161" s="124"/>
      <c r="N161" s="41" t="s">
        <v>35</v>
      </c>
      <c r="O161" s="41" t="s">
        <v>36</v>
      </c>
      <c r="P161" s="552" t="s">
        <v>37</v>
      </c>
      <c r="Q161" s="553"/>
      <c r="R161" s="553"/>
      <c r="S161" s="553"/>
      <c r="T161" s="553"/>
      <c r="U161" s="553"/>
      <c r="V161" s="554"/>
      <c r="W161" s="125"/>
      <c r="X161" s="558"/>
      <c r="Y161" s="559"/>
      <c r="Z161" s="559"/>
      <c r="AA161" s="559"/>
      <c r="AB161" s="559"/>
      <c r="AC161" s="559"/>
      <c r="AD161" s="559"/>
      <c r="AE161" s="560"/>
    </row>
    <row r="162" spans="2:31" s="99" customFormat="1" x14ac:dyDescent="0.35">
      <c r="B162" s="124"/>
      <c r="C162" s="42" t="s">
        <v>38</v>
      </c>
      <c r="D162" s="126">
        <v>16</v>
      </c>
      <c r="E162" s="542" t="s">
        <v>39</v>
      </c>
      <c r="F162" s="543"/>
      <c r="G162" s="543"/>
      <c r="H162" s="543"/>
      <c r="I162" s="543"/>
      <c r="J162" s="543"/>
      <c r="K162" s="544"/>
      <c r="L162" s="125"/>
      <c r="M162" s="124"/>
      <c r="N162" s="42" t="s">
        <v>38</v>
      </c>
      <c r="O162" s="126">
        <v>16</v>
      </c>
      <c r="P162" s="542" t="s">
        <v>253</v>
      </c>
      <c r="Q162" s="543"/>
      <c r="R162" s="543"/>
      <c r="S162" s="543"/>
      <c r="T162" s="543"/>
      <c r="U162" s="543"/>
      <c r="V162" s="544"/>
      <c r="W162" s="125"/>
      <c r="X162" s="558"/>
      <c r="Y162" s="559"/>
      <c r="Z162" s="559"/>
      <c r="AA162" s="559"/>
      <c r="AB162" s="559"/>
      <c r="AC162" s="559"/>
      <c r="AD162" s="559"/>
      <c r="AE162" s="560"/>
    </row>
    <row r="163" spans="2:31" s="99" customFormat="1" ht="15" thickBot="1" x14ac:dyDescent="0.4">
      <c r="B163" s="124"/>
      <c r="C163" s="42" t="s">
        <v>40</v>
      </c>
      <c r="D163" s="126">
        <v>16</v>
      </c>
      <c r="E163" s="542" t="s">
        <v>39</v>
      </c>
      <c r="F163" s="543"/>
      <c r="G163" s="543"/>
      <c r="H163" s="543"/>
      <c r="I163" s="543"/>
      <c r="J163" s="543"/>
      <c r="K163" s="544"/>
      <c r="L163" s="125"/>
      <c r="M163" s="124"/>
      <c r="N163" s="42" t="s">
        <v>40</v>
      </c>
      <c r="O163" s="126">
        <v>16</v>
      </c>
      <c r="P163" s="542" t="s">
        <v>254</v>
      </c>
      <c r="Q163" s="543"/>
      <c r="R163" s="543"/>
      <c r="S163" s="543"/>
      <c r="T163" s="543"/>
      <c r="U163" s="543"/>
      <c r="V163" s="544"/>
      <c r="W163" s="125"/>
      <c r="X163" s="561"/>
      <c r="Y163" s="562"/>
      <c r="Z163" s="562"/>
      <c r="AA163" s="562"/>
      <c r="AB163" s="562"/>
      <c r="AC163" s="562"/>
      <c r="AD163" s="562"/>
      <c r="AE163" s="563"/>
    </row>
    <row r="164" spans="2:31" s="99" customFormat="1" ht="13.9" customHeight="1" x14ac:dyDescent="0.35">
      <c r="B164" s="124"/>
      <c r="C164" s="42" t="s">
        <v>237</v>
      </c>
      <c r="D164" s="126">
        <v>16</v>
      </c>
      <c r="E164" s="542" t="s">
        <v>39</v>
      </c>
      <c r="F164" s="543"/>
      <c r="G164" s="543"/>
      <c r="H164" s="543"/>
      <c r="I164" s="543"/>
      <c r="J164" s="543"/>
      <c r="K164" s="544"/>
      <c r="L164" s="125"/>
      <c r="M164" s="124"/>
      <c r="N164" s="42" t="s">
        <v>237</v>
      </c>
      <c r="O164" s="126">
        <v>16</v>
      </c>
      <c r="P164" s="542" t="s">
        <v>255</v>
      </c>
      <c r="Q164" s="543"/>
      <c r="R164" s="543"/>
      <c r="S164" s="543"/>
      <c r="T164" s="543"/>
      <c r="U164" s="543"/>
      <c r="V164" s="544"/>
      <c r="W164" s="125"/>
      <c r="X164" s="555" t="s">
        <v>341</v>
      </c>
      <c r="Y164" s="556"/>
      <c r="Z164" s="556"/>
      <c r="AA164" s="556"/>
      <c r="AB164" s="556"/>
      <c r="AC164" s="556"/>
      <c r="AD164" s="556"/>
      <c r="AE164" s="557"/>
    </row>
    <row r="165" spans="2:31" s="99" customFormat="1" ht="14.65" customHeight="1" x14ac:dyDescent="0.35">
      <c r="B165" s="124"/>
      <c r="C165" s="42" t="s">
        <v>238</v>
      </c>
      <c r="D165" s="126">
        <v>16</v>
      </c>
      <c r="E165" s="542" t="s">
        <v>39</v>
      </c>
      <c r="F165" s="543"/>
      <c r="G165" s="543"/>
      <c r="H165" s="543"/>
      <c r="I165" s="543"/>
      <c r="J165" s="543"/>
      <c r="K165" s="544"/>
      <c r="L165" s="125"/>
      <c r="M165" s="124"/>
      <c r="N165" s="42" t="s">
        <v>238</v>
      </c>
      <c r="O165" s="126">
        <v>16</v>
      </c>
      <c r="P165" s="542" t="s">
        <v>297</v>
      </c>
      <c r="Q165" s="543"/>
      <c r="R165" s="543"/>
      <c r="S165" s="543"/>
      <c r="T165" s="543"/>
      <c r="U165" s="543"/>
      <c r="V165" s="544"/>
      <c r="W165" s="125"/>
      <c r="X165" s="558"/>
      <c r="Y165" s="559"/>
      <c r="Z165" s="559"/>
      <c r="AA165" s="559"/>
      <c r="AB165" s="559"/>
      <c r="AC165" s="559"/>
      <c r="AD165" s="559"/>
      <c r="AE165" s="560"/>
    </row>
    <row r="166" spans="2:31" s="99" customFormat="1" x14ac:dyDescent="0.35">
      <c r="B166" s="124"/>
      <c r="C166" s="42" t="s">
        <v>239</v>
      </c>
      <c r="D166" s="126">
        <v>16</v>
      </c>
      <c r="E166" s="542" t="s">
        <v>39</v>
      </c>
      <c r="F166" s="543"/>
      <c r="G166" s="543"/>
      <c r="H166" s="543"/>
      <c r="I166" s="543"/>
      <c r="J166" s="543"/>
      <c r="K166" s="544"/>
      <c r="L166" s="125"/>
      <c r="M166" s="124"/>
      <c r="N166" s="42" t="s">
        <v>239</v>
      </c>
      <c r="O166" s="126">
        <v>16</v>
      </c>
      <c r="P166" s="542" t="s">
        <v>39</v>
      </c>
      <c r="Q166" s="543"/>
      <c r="R166" s="543"/>
      <c r="S166" s="543"/>
      <c r="T166" s="543"/>
      <c r="U166" s="543"/>
      <c r="V166" s="544"/>
      <c r="W166" s="125"/>
      <c r="X166" s="558"/>
      <c r="Y166" s="559"/>
      <c r="Z166" s="559"/>
      <c r="AA166" s="559"/>
      <c r="AB166" s="559"/>
      <c r="AC166" s="559"/>
      <c r="AD166" s="559"/>
      <c r="AE166" s="560"/>
    </row>
    <row r="167" spans="2:31" s="99" customFormat="1" x14ac:dyDescent="0.35">
      <c r="B167" s="124"/>
      <c r="C167" s="42" t="s">
        <v>240</v>
      </c>
      <c r="D167" s="126">
        <v>16</v>
      </c>
      <c r="E167" s="542" t="s">
        <v>39</v>
      </c>
      <c r="F167" s="543"/>
      <c r="G167" s="543"/>
      <c r="H167" s="543"/>
      <c r="I167" s="543"/>
      <c r="J167" s="543"/>
      <c r="K167" s="544"/>
      <c r="L167" s="125"/>
      <c r="M167" s="124"/>
      <c r="N167" s="42" t="s">
        <v>240</v>
      </c>
      <c r="O167" s="126">
        <v>16</v>
      </c>
      <c r="P167" s="542" t="s">
        <v>296</v>
      </c>
      <c r="Q167" s="543"/>
      <c r="R167" s="543"/>
      <c r="S167" s="543"/>
      <c r="T167" s="543"/>
      <c r="U167" s="543"/>
      <c r="V167" s="544"/>
      <c r="W167" s="125"/>
      <c r="X167" s="558"/>
      <c r="Y167" s="559"/>
      <c r="Z167" s="559"/>
      <c r="AA167" s="559"/>
      <c r="AB167" s="559"/>
      <c r="AC167" s="559"/>
      <c r="AD167" s="559"/>
      <c r="AE167" s="560"/>
    </row>
    <row r="168" spans="2:31" s="99" customFormat="1" x14ac:dyDescent="0.35">
      <c r="B168" s="124"/>
      <c r="C168" s="43" t="s">
        <v>41</v>
      </c>
      <c r="D168" s="126">
        <v>16</v>
      </c>
      <c r="E168" s="542" t="s">
        <v>39</v>
      </c>
      <c r="F168" s="543"/>
      <c r="G168" s="543"/>
      <c r="H168" s="543"/>
      <c r="I168" s="543"/>
      <c r="J168" s="543"/>
      <c r="K168" s="544"/>
      <c r="L168" s="125"/>
      <c r="M168" s="124"/>
      <c r="N168" s="43" t="s">
        <v>41</v>
      </c>
      <c r="O168" s="126">
        <v>16</v>
      </c>
      <c r="P168" s="542" t="s">
        <v>292</v>
      </c>
      <c r="Q168" s="543"/>
      <c r="R168" s="543"/>
      <c r="S168" s="543"/>
      <c r="T168" s="543"/>
      <c r="U168" s="543"/>
      <c r="V168" s="544"/>
      <c r="W168" s="125"/>
      <c r="X168" s="558"/>
      <c r="Y168" s="559"/>
      <c r="Z168" s="559"/>
      <c r="AA168" s="559"/>
      <c r="AB168" s="559"/>
      <c r="AC168" s="559"/>
      <c r="AD168" s="559"/>
      <c r="AE168" s="560"/>
    </row>
    <row r="169" spans="2:31" s="99" customFormat="1" x14ac:dyDescent="0.35">
      <c r="B169" s="124"/>
      <c r="C169" s="43" t="s">
        <v>42</v>
      </c>
      <c r="D169" s="126">
        <v>16</v>
      </c>
      <c r="E169" s="542" t="s">
        <v>39</v>
      </c>
      <c r="F169" s="543"/>
      <c r="G169" s="543"/>
      <c r="H169" s="543"/>
      <c r="I169" s="543"/>
      <c r="J169" s="543"/>
      <c r="K169" s="544"/>
      <c r="L169" s="125"/>
      <c r="M169" s="124"/>
      <c r="N169" s="43" t="s">
        <v>42</v>
      </c>
      <c r="O169" s="126">
        <v>16</v>
      </c>
      <c r="P169" s="542" t="s">
        <v>293</v>
      </c>
      <c r="Q169" s="543"/>
      <c r="R169" s="543"/>
      <c r="S169" s="543"/>
      <c r="T169" s="543"/>
      <c r="U169" s="543"/>
      <c r="V169" s="544"/>
      <c r="W169" s="125"/>
      <c r="X169" s="558"/>
      <c r="Y169" s="559"/>
      <c r="Z169" s="559"/>
      <c r="AA169" s="559"/>
      <c r="AB169" s="559"/>
      <c r="AC169" s="559"/>
      <c r="AD169" s="559"/>
      <c r="AE169" s="560"/>
    </row>
    <row r="170" spans="2:31" s="99" customFormat="1" x14ac:dyDescent="0.35">
      <c r="B170" s="124"/>
      <c r="C170" s="43" t="s">
        <v>43</v>
      </c>
      <c r="D170" s="126">
        <v>16</v>
      </c>
      <c r="E170" s="542" t="s">
        <v>39</v>
      </c>
      <c r="F170" s="543"/>
      <c r="G170" s="543"/>
      <c r="H170" s="543"/>
      <c r="I170" s="543"/>
      <c r="J170" s="543"/>
      <c r="K170" s="544"/>
      <c r="L170" s="125"/>
      <c r="M170" s="124"/>
      <c r="N170" s="43" t="s">
        <v>43</v>
      </c>
      <c r="O170" s="126">
        <v>16</v>
      </c>
      <c r="P170" s="542" t="s">
        <v>294</v>
      </c>
      <c r="Q170" s="543"/>
      <c r="R170" s="543"/>
      <c r="S170" s="543"/>
      <c r="T170" s="543"/>
      <c r="U170" s="543"/>
      <c r="V170" s="544"/>
      <c r="W170" s="125"/>
      <c r="X170" s="558"/>
      <c r="Y170" s="559"/>
      <c r="Z170" s="559"/>
      <c r="AA170" s="559"/>
      <c r="AB170" s="559"/>
      <c r="AC170" s="559"/>
      <c r="AD170" s="559"/>
      <c r="AE170" s="560"/>
    </row>
    <row r="171" spans="2:31" s="99" customFormat="1" x14ac:dyDescent="0.35">
      <c r="B171" s="124"/>
      <c r="C171" s="43" t="s">
        <v>44</v>
      </c>
      <c r="D171" s="126">
        <v>16</v>
      </c>
      <c r="E171" s="542" t="s">
        <v>39</v>
      </c>
      <c r="F171" s="543"/>
      <c r="G171" s="543"/>
      <c r="H171" s="543"/>
      <c r="I171" s="543"/>
      <c r="J171" s="543"/>
      <c r="K171" s="544"/>
      <c r="L171" s="125"/>
      <c r="M171" s="124"/>
      <c r="N171" s="43" t="s">
        <v>44</v>
      </c>
      <c r="O171" s="126">
        <v>16</v>
      </c>
      <c r="P171" s="542" t="s">
        <v>39</v>
      </c>
      <c r="Q171" s="543"/>
      <c r="R171" s="543"/>
      <c r="S171" s="543"/>
      <c r="T171" s="543"/>
      <c r="U171" s="543"/>
      <c r="V171" s="544"/>
      <c r="W171" s="125"/>
      <c r="X171" s="558"/>
      <c r="Y171" s="559"/>
      <c r="Z171" s="559"/>
      <c r="AA171" s="559"/>
      <c r="AB171" s="559"/>
      <c r="AC171" s="559"/>
      <c r="AD171" s="559"/>
      <c r="AE171" s="560"/>
    </row>
    <row r="172" spans="2:31" s="99" customFormat="1" x14ac:dyDescent="0.35">
      <c r="B172" s="124"/>
      <c r="C172" s="43" t="s">
        <v>45</v>
      </c>
      <c r="D172" s="126">
        <v>16</v>
      </c>
      <c r="E172" s="542" t="s">
        <v>39</v>
      </c>
      <c r="F172" s="543"/>
      <c r="G172" s="543"/>
      <c r="H172" s="543"/>
      <c r="I172" s="543"/>
      <c r="J172" s="543"/>
      <c r="K172" s="544"/>
      <c r="L172" s="125"/>
      <c r="M172" s="124"/>
      <c r="N172" s="43" t="s">
        <v>45</v>
      </c>
      <c r="O172" s="126">
        <v>16</v>
      </c>
      <c r="P172" s="542" t="s">
        <v>39</v>
      </c>
      <c r="Q172" s="543"/>
      <c r="R172" s="543"/>
      <c r="S172" s="543"/>
      <c r="T172" s="543"/>
      <c r="U172" s="543"/>
      <c r="V172" s="544"/>
      <c r="W172" s="125"/>
      <c r="X172" s="558"/>
      <c r="Y172" s="559"/>
      <c r="Z172" s="559"/>
      <c r="AA172" s="559"/>
      <c r="AB172" s="559"/>
      <c r="AC172" s="559"/>
      <c r="AD172" s="559"/>
      <c r="AE172" s="560"/>
    </row>
    <row r="173" spans="2:31" s="99" customFormat="1" x14ac:dyDescent="0.35">
      <c r="B173" s="124"/>
      <c r="C173" s="43" t="s">
        <v>241</v>
      </c>
      <c r="D173" s="126">
        <v>16</v>
      </c>
      <c r="E173" s="542" t="s">
        <v>39</v>
      </c>
      <c r="F173" s="543"/>
      <c r="G173" s="543"/>
      <c r="H173" s="543"/>
      <c r="I173" s="543"/>
      <c r="J173" s="543"/>
      <c r="K173" s="544"/>
      <c r="L173" s="125"/>
      <c r="M173" s="124"/>
      <c r="N173" s="43" t="s">
        <v>241</v>
      </c>
      <c r="O173" s="126">
        <v>16</v>
      </c>
      <c r="P173" s="542" t="s">
        <v>295</v>
      </c>
      <c r="Q173" s="543"/>
      <c r="R173" s="543"/>
      <c r="S173" s="543"/>
      <c r="T173" s="543"/>
      <c r="U173" s="543"/>
      <c r="V173" s="544"/>
      <c r="W173" s="125"/>
      <c r="X173" s="558"/>
      <c r="Y173" s="559"/>
      <c r="Z173" s="559"/>
      <c r="AA173" s="559"/>
      <c r="AB173" s="559"/>
      <c r="AC173" s="559"/>
      <c r="AD173" s="559"/>
      <c r="AE173" s="560"/>
    </row>
    <row r="174" spans="2:31" s="99" customFormat="1" ht="15" thickBot="1" x14ac:dyDescent="0.4">
      <c r="B174" s="127"/>
      <c r="C174" s="128"/>
      <c r="D174" s="128"/>
      <c r="E174" s="128"/>
      <c r="F174" s="128"/>
      <c r="G174" s="128"/>
      <c r="H174" s="128"/>
      <c r="I174" s="128"/>
      <c r="J174" s="128"/>
      <c r="K174" s="128"/>
      <c r="L174" s="129"/>
      <c r="M174" s="127"/>
      <c r="N174" s="128"/>
      <c r="O174" s="128"/>
      <c r="P174" s="128"/>
      <c r="Q174" s="128"/>
      <c r="R174" s="128"/>
      <c r="S174" s="128"/>
      <c r="T174" s="128"/>
      <c r="U174" s="128"/>
      <c r="V174" s="128"/>
      <c r="W174" s="129"/>
      <c r="X174" s="558"/>
      <c r="Y174" s="559"/>
      <c r="Z174" s="559"/>
      <c r="AA174" s="559"/>
      <c r="AB174" s="559"/>
      <c r="AC174" s="559"/>
      <c r="AD174" s="559"/>
      <c r="AE174" s="560"/>
    </row>
    <row r="175" spans="2:31" s="99" customFormat="1" ht="15" customHeight="1" thickBot="1" x14ac:dyDescent="0.4">
      <c r="B175" s="645" t="s">
        <v>179</v>
      </c>
      <c r="C175" s="646"/>
      <c r="D175" s="646"/>
      <c r="E175" s="646"/>
      <c r="F175" s="646"/>
      <c r="G175" s="646"/>
      <c r="H175" s="646"/>
      <c r="I175" s="646"/>
      <c r="J175" s="646"/>
      <c r="K175" s="646"/>
      <c r="L175" s="646"/>
      <c r="M175" s="646"/>
      <c r="N175" s="646"/>
      <c r="O175" s="646"/>
      <c r="P175" s="646"/>
      <c r="Q175" s="646"/>
      <c r="R175" s="646"/>
      <c r="S175" s="646"/>
      <c r="T175" s="646"/>
      <c r="U175" s="646"/>
      <c r="V175" s="646"/>
      <c r="W175" s="646"/>
      <c r="X175" s="646"/>
      <c r="Y175" s="646"/>
      <c r="Z175" s="646"/>
      <c r="AA175" s="646"/>
      <c r="AB175" s="646"/>
      <c r="AC175" s="646"/>
      <c r="AD175" s="646"/>
      <c r="AE175" s="646"/>
    </row>
    <row r="176" spans="2:31" s="99" customFormat="1" ht="15" thickBot="1" x14ac:dyDescent="0.4">
      <c r="B176" s="636" t="s">
        <v>90</v>
      </c>
      <c r="C176" s="637"/>
      <c r="D176" s="637"/>
      <c r="E176" s="637"/>
      <c r="F176" s="637"/>
      <c r="G176" s="637"/>
      <c r="H176" s="637"/>
      <c r="I176" s="637"/>
      <c r="J176" s="637"/>
      <c r="K176" s="637"/>
      <c r="L176" s="637"/>
      <c r="M176" s="638" t="s">
        <v>89</v>
      </c>
      <c r="N176" s="639"/>
      <c r="O176" s="639"/>
      <c r="P176" s="639"/>
      <c r="Q176" s="639"/>
      <c r="R176" s="639"/>
      <c r="S176" s="639"/>
      <c r="T176" s="639"/>
      <c r="U176" s="639"/>
      <c r="V176" s="639"/>
      <c r="W176" s="640"/>
      <c r="X176" s="567" t="s">
        <v>88</v>
      </c>
      <c r="Y176" s="568"/>
      <c r="Z176" s="568"/>
      <c r="AA176" s="568"/>
      <c r="AB176" s="568"/>
      <c r="AC176" s="568"/>
      <c r="AD176" s="568"/>
      <c r="AE176" s="569"/>
    </row>
    <row r="177" spans="2:31" s="99" customFormat="1" x14ac:dyDescent="0.35">
      <c r="B177" s="110"/>
      <c r="C177" s="111"/>
      <c r="D177" s="111"/>
      <c r="E177" s="111"/>
      <c r="F177" s="111"/>
      <c r="G177" s="111"/>
      <c r="H177" s="111"/>
      <c r="I177" s="111"/>
      <c r="J177" s="111"/>
      <c r="K177" s="111"/>
      <c r="L177" s="111"/>
      <c r="M177" s="110"/>
      <c r="N177" s="111"/>
      <c r="O177" s="111"/>
      <c r="P177" s="111"/>
      <c r="Q177" s="111"/>
      <c r="R177" s="111"/>
      <c r="S177" s="111"/>
      <c r="T177" s="111"/>
      <c r="U177" s="111"/>
      <c r="V177" s="111"/>
      <c r="W177" s="112"/>
      <c r="X177" s="555" t="s">
        <v>298</v>
      </c>
      <c r="Y177" s="556"/>
      <c r="Z177" s="556"/>
      <c r="AA177" s="556"/>
      <c r="AB177" s="556"/>
      <c r="AC177" s="556"/>
      <c r="AD177" s="556"/>
      <c r="AE177" s="557"/>
    </row>
    <row r="178" spans="2:31" s="99" customFormat="1" x14ac:dyDescent="0.35">
      <c r="B178" s="113"/>
      <c r="C178" s="114"/>
      <c r="D178" s="114"/>
      <c r="E178" s="114"/>
      <c r="F178" s="114"/>
      <c r="G178" s="114"/>
      <c r="H178" s="114"/>
      <c r="I178" s="114"/>
      <c r="J178" s="114"/>
      <c r="K178" s="114"/>
      <c r="L178" s="114"/>
      <c r="M178" s="113"/>
      <c r="N178" s="40"/>
      <c r="O178" s="40"/>
      <c r="P178" s="644"/>
      <c r="Q178" s="644"/>
      <c r="R178" s="644"/>
      <c r="S178" s="644"/>
      <c r="T178" s="644"/>
      <c r="U178" s="644"/>
      <c r="V178" s="644"/>
      <c r="W178" s="115"/>
      <c r="X178" s="558"/>
      <c r="Y178" s="559"/>
      <c r="Z178" s="559"/>
      <c r="AA178" s="559"/>
      <c r="AB178" s="559"/>
      <c r="AC178" s="559"/>
      <c r="AD178" s="559"/>
      <c r="AE178" s="560"/>
    </row>
    <row r="179" spans="2:31" s="99" customFormat="1" x14ac:dyDescent="0.35">
      <c r="B179" s="113"/>
      <c r="C179" s="114"/>
      <c r="D179" s="114"/>
      <c r="E179" s="114"/>
      <c r="F179" s="114"/>
      <c r="G179" s="114"/>
      <c r="H179" s="114"/>
      <c r="I179" s="114"/>
      <c r="J179" s="114"/>
      <c r="K179" s="114"/>
      <c r="L179" s="114"/>
      <c r="M179" s="113"/>
      <c r="N179" s="40"/>
      <c r="O179" s="40"/>
      <c r="P179" s="644"/>
      <c r="Q179" s="644"/>
      <c r="R179" s="644"/>
      <c r="S179" s="644"/>
      <c r="T179" s="644"/>
      <c r="U179" s="644"/>
      <c r="V179" s="644"/>
      <c r="W179" s="115"/>
      <c r="X179" s="558"/>
      <c r="Y179" s="559"/>
      <c r="Z179" s="559"/>
      <c r="AA179" s="559"/>
      <c r="AB179" s="559"/>
      <c r="AC179" s="559"/>
      <c r="AD179" s="559"/>
      <c r="AE179" s="560"/>
    </row>
    <row r="180" spans="2:31" s="99" customFormat="1" x14ac:dyDescent="0.35">
      <c r="B180" s="113"/>
      <c r="C180" s="114"/>
      <c r="D180" s="114"/>
      <c r="E180" s="114"/>
      <c r="F180" s="114"/>
      <c r="G180" s="114"/>
      <c r="H180" s="114"/>
      <c r="I180" s="114"/>
      <c r="J180" s="114"/>
      <c r="K180" s="114"/>
      <c r="L180" s="114"/>
      <c r="M180" s="113"/>
      <c r="N180" s="40"/>
      <c r="O180" s="40"/>
      <c r="P180" s="644"/>
      <c r="Q180" s="644"/>
      <c r="R180" s="644"/>
      <c r="S180" s="644"/>
      <c r="T180" s="644"/>
      <c r="U180" s="644"/>
      <c r="V180" s="644"/>
      <c r="W180" s="115"/>
      <c r="X180" s="558"/>
      <c r="Y180" s="559"/>
      <c r="Z180" s="559"/>
      <c r="AA180" s="559"/>
      <c r="AB180" s="559"/>
      <c r="AC180" s="559"/>
      <c r="AD180" s="559"/>
      <c r="AE180" s="560"/>
    </row>
    <row r="181" spans="2:31" s="99" customFormat="1" x14ac:dyDescent="0.35">
      <c r="B181" s="113"/>
      <c r="C181" s="114"/>
      <c r="D181" s="114"/>
      <c r="E181" s="114"/>
      <c r="F181" s="114"/>
      <c r="G181" s="114"/>
      <c r="H181" s="114"/>
      <c r="I181" s="114"/>
      <c r="J181" s="114"/>
      <c r="K181" s="114"/>
      <c r="L181" s="114"/>
      <c r="M181" s="113"/>
      <c r="N181" s="40"/>
      <c r="O181" s="40"/>
      <c r="P181" s="644"/>
      <c r="Q181" s="644"/>
      <c r="R181" s="644"/>
      <c r="S181" s="644"/>
      <c r="T181" s="644"/>
      <c r="U181" s="644"/>
      <c r="V181" s="644"/>
      <c r="W181" s="115"/>
      <c r="X181" s="558"/>
      <c r="Y181" s="559"/>
      <c r="Z181" s="559"/>
      <c r="AA181" s="559"/>
      <c r="AB181" s="559"/>
      <c r="AC181" s="559"/>
      <c r="AD181" s="559"/>
      <c r="AE181" s="560"/>
    </row>
    <row r="182" spans="2:31" s="99" customFormat="1" x14ac:dyDescent="0.35">
      <c r="B182" s="113"/>
      <c r="C182" s="114"/>
      <c r="D182" s="114"/>
      <c r="E182" s="114"/>
      <c r="F182" s="114"/>
      <c r="G182" s="114"/>
      <c r="H182" s="114"/>
      <c r="I182" s="114"/>
      <c r="J182" s="114"/>
      <c r="K182" s="114"/>
      <c r="L182" s="114"/>
      <c r="M182" s="113"/>
      <c r="N182" s="40"/>
      <c r="O182" s="40"/>
      <c r="P182" s="644"/>
      <c r="Q182" s="644"/>
      <c r="R182" s="644"/>
      <c r="S182" s="644"/>
      <c r="T182" s="644"/>
      <c r="U182" s="644"/>
      <c r="V182" s="644"/>
      <c r="W182" s="115"/>
      <c r="X182" s="558"/>
      <c r="Y182" s="559"/>
      <c r="Z182" s="559"/>
      <c r="AA182" s="559"/>
      <c r="AB182" s="559"/>
      <c r="AC182" s="559"/>
      <c r="AD182" s="559"/>
      <c r="AE182" s="560"/>
    </row>
    <row r="183" spans="2:31" s="99" customFormat="1" x14ac:dyDescent="0.35">
      <c r="B183" s="113"/>
      <c r="C183" s="114"/>
      <c r="D183" s="114"/>
      <c r="E183" s="114"/>
      <c r="F183" s="114"/>
      <c r="G183" s="114"/>
      <c r="H183" s="114"/>
      <c r="I183" s="114"/>
      <c r="J183" s="114"/>
      <c r="K183" s="114"/>
      <c r="L183" s="114"/>
      <c r="M183" s="113"/>
      <c r="N183" s="114"/>
      <c r="O183" s="114"/>
      <c r="P183" s="644"/>
      <c r="Q183" s="644"/>
      <c r="R183" s="644"/>
      <c r="S183" s="644"/>
      <c r="T183" s="644"/>
      <c r="U183" s="644"/>
      <c r="V183" s="644"/>
      <c r="W183" s="115"/>
      <c r="X183" s="558"/>
      <c r="Y183" s="559"/>
      <c r="Z183" s="559"/>
      <c r="AA183" s="559"/>
      <c r="AB183" s="559"/>
      <c r="AC183" s="559"/>
      <c r="AD183" s="559"/>
      <c r="AE183" s="560"/>
    </row>
    <row r="184" spans="2:31" s="99" customFormat="1" x14ac:dyDescent="0.35">
      <c r="B184" s="113"/>
      <c r="C184" s="114"/>
      <c r="D184" s="114"/>
      <c r="J184" s="114"/>
      <c r="K184" s="114"/>
      <c r="L184" s="114"/>
      <c r="M184" s="113"/>
      <c r="N184" s="114"/>
      <c r="O184" s="114"/>
      <c r="P184" s="644"/>
      <c r="Q184" s="644"/>
      <c r="R184" s="644"/>
      <c r="S184" s="644"/>
      <c r="T184" s="644"/>
      <c r="U184" s="644"/>
      <c r="V184" s="644"/>
      <c r="W184" s="115"/>
      <c r="X184" s="558"/>
      <c r="Y184" s="559"/>
      <c r="Z184" s="559"/>
      <c r="AA184" s="559"/>
      <c r="AB184" s="559"/>
      <c r="AC184" s="559"/>
      <c r="AD184" s="559"/>
      <c r="AE184" s="560"/>
    </row>
    <row r="185" spans="2:31" s="99" customFormat="1" ht="15" thickBot="1" x14ac:dyDescent="0.4">
      <c r="B185" s="113"/>
      <c r="C185" s="114"/>
      <c r="D185" s="114"/>
      <c r="E185" s="628"/>
      <c r="F185" s="629"/>
      <c r="G185" s="629"/>
      <c r="H185" s="629"/>
      <c r="I185" s="630"/>
      <c r="J185" s="114"/>
      <c r="K185" s="114"/>
      <c r="L185" s="114"/>
      <c r="M185" s="113"/>
      <c r="N185" s="114"/>
      <c r="O185" s="114"/>
      <c r="P185" s="644"/>
      <c r="Q185" s="644"/>
      <c r="R185" s="644"/>
      <c r="S185" s="644"/>
      <c r="T185" s="644"/>
      <c r="U185" s="644"/>
      <c r="V185" s="644"/>
      <c r="W185" s="115"/>
      <c r="X185" s="561"/>
      <c r="Y185" s="562"/>
      <c r="Z185" s="562"/>
      <c r="AA185" s="562"/>
      <c r="AB185" s="562"/>
      <c r="AC185" s="562"/>
      <c r="AD185" s="562"/>
      <c r="AE185" s="563"/>
    </row>
    <row r="186" spans="2:31" s="99" customFormat="1" x14ac:dyDescent="0.35">
      <c r="B186" s="113"/>
      <c r="C186" s="114"/>
      <c r="D186" s="114"/>
      <c r="E186" s="631"/>
      <c r="F186" s="632"/>
      <c r="G186" s="632"/>
      <c r="H186" s="632"/>
      <c r="I186" s="633"/>
      <c r="J186" s="114"/>
      <c r="K186" s="114"/>
      <c r="L186" s="114"/>
      <c r="M186" s="113"/>
      <c r="N186" s="114"/>
      <c r="O186" s="114"/>
      <c r="P186" s="644"/>
      <c r="Q186" s="644"/>
      <c r="R186" s="644"/>
      <c r="S186" s="644"/>
      <c r="T186" s="644"/>
      <c r="U186" s="644"/>
      <c r="V186" s="644"/>
      <c r="W186" s="115"/>
      <c r="X186" s="558" t="s">
        <v>299</v>
      </c>
      <c r="Y186" s="559"/>
      <c r="Z186" s="559"/>
      <c r="AA186" s="559"/>
      <c r="AB186" s="559"/>
      <c r="AC186" s="559"/>
      <c r="AD186" s="559"/>
      <c r="AE186" s="560"/>
    </row>
    <row r="187" spans="2:31" s="99" customFormat="1" x14ac:dyDescent="0.35">
      <c r="B187" s="113"/>
      <c r="C187" s="114"/>
      <c r="D187" s="114"/>
      <c r="E187" s="130"/>
      <c r="F187" s="130"/>
      <c r="G187" s="130"/>
      <c r="H187" s="130"/>
      <c r="I187" s="130"/>
      <c r="J187" s="114"/>
      <c r="K187" s="114"/>
      <c r="L187" s="114"/>
      <c r="M187" s="113"/>
      <c r="N187" s="114"/>
      <c r="O187" s="114"/>
      <c r="P187" s="644"/>
      <c r="Q187" s="644"/>
      <c r="R187" s="644"/>
      <c r="S187" s="644"/>
      <c r="T187" s="644"/>
      <c r="U187" s="644"/>
      <c r="V187" s="644"/>
      <c r="W187" s="115"/>
      <c r="X187" s="558"/>
      <c r="Y187" s="559"/>
      <c r="Z187" s="559"/>
      <c r="AA187" s="559"/>
      <c r="AB187" s="559"/>
      <c r="AC187" s="559"/>
      <c r="AD187" s="559"/>
      <c r="AE187" s="560"/>
    </row>
    <row r="188" spans="2:31" s="99" customFormat="1" x14ac:dyDescent="0.35">
      <c r="B188" s="113"/>
      <c r="C188" s="114"/>
      <c r="D188" s="114"/>
      <c r="E188" s="130"/>
      <c r="F188" s="130"/>
      <c r="G188" s="130"/>
      <c r="H188" s="130"/>
      <c r="I188" s="130"/>
      <c r="J188" s="114"/>
      <c r="K188" s="114"/>
      <c r="L188" s="114"/>
      <c r="M188" s="113"/>
      <c r="N188" s="114"/>
      <c r="O188" s="114"/>
      <c r="P188" s="644"/>
      <c r="Q188" s="644"/>
      <c r="R188" s="644"/>
      <c r="S188" s="644"/>
      <c r="T188" s="644"/>
      <c r="U188" s="644"/>
      <c r="V188" s="644"/>
      <c r="W188" s="115"/>
      <c r="X188" s="558"/>
      <c r="Y188" s="559"/>
      <c r="Z188" s="559"/>
      <c r="AA188" s="559"/>
      <c r="AB188" s="559"/>
      <c r="AC188" s="559"/>
      <c r="AD188" s="559"/>
      <c r="AE188" s="560"/>
    </row>
    <row r="189" spans="2:31" s="99" customFormat="1" x14ac:dyDescent="0.35">
      <c r="B189" s="113"/>
      <c r="C189" s="114"/>
      <c r="D189" s="114"/>
      <c r="E189" s="130"/>
      <c r="F189" s="130"/>
      <c r="G189" s="130"/>
      <c r="H189" s="130"/>
      <c r="I189" s="130"/>
      <c r="J189" s="114"/>
      <c r="K189" s="114"/>
      <c r="L189" s="114"/>
      <c r="M189" s="113"/>
      <c r="N189" s="114"/>
      <c r="O189" s="114"/>
      <c r="P189" s="644"/>
      <c r="Q189" s="644"/>
      <c r="R189" s="644"/>
      <c r="S189" s="644"/>
      <c r="T189" s="644"/>
      <c r="U189" s="644"/>
      <c r="V189" s="644"/>
      <c r="W189" s="115"/>
      <c r="X189" s="558"/>
      <c r="Y189" s="559"/>
      <c r="Z189" s="559"/>
      <c r="AA189" s="559"/>
      <c r="AB189" s="559"/>
      <c r="AC189" s="559"/>
      <c r="AD189" s="559"/>
      <c r="AE189" s="560"/>
    </row>
    <row r="190" spans="2:31" s="99" customFormat="1" x14ac:dyDescent="0.35">
      <c r="B190" s="113"/>
      <c r="C190" s="114"/>
      <c r="D190" s="114"/>
      <c r="J190" s="114"/>
      <c r="K190" s="114"/>
      <c r="L190" s="114"/>
      <c r="M190" s="113"/>
      <c r="N190" s="114"/>
      <c r="O190" s="114"/>
      <c r="P190" s="644"/>
      <c r="Q190" s="644"/>
      <c r="R190" s="644"/>
      <c r="S190" s="644"/>
      <c r="T190" s="644"/>
      <c r="U190" s="644"/>
      <c r="V190" s="644"/>
      <c r="W190" s="115"/>
      <c r="X190" s="558"/>
      <c r="Y190" s="559"/>
      <c r="Z190" s="559"/>
      <c r="AA190" s="559"/>
      <c r="AB190" s="559"/>
      <c r="AC190" s="559"/>
      <c r="AD190" s="559"/>
      <c r="AE190" s="560"/>
    </row>
    <row r="191" spans="2:31" s="99" customFormat="1" x14ac:dyDescent="0.35">
      <c r="B191" s="113"/>
      <c r="C191" s="114"/>
      <c r="D191" s="114"/>
      <c r="J191" s="114"/>
      <c r="K191" s="114"/>
      <c r="L191" s="114"/>
      <c r="M191" s="113"/>
      <c r="N191" s="114"/>
      <c r="O191" s="114"/>
      <c r="P191" s="644"/>
      <c r="Q191" s="644"/>
      <c r="R191" s="644"/>
      <c r="S191" s="644"/>
      <c r="T191" s="644"/>
      <c r="U191" s="644"/>
      <c r="V191" s="644"/>
      <c r="W191" s="115"/>
      <c r="X191" s="558"/>
      <c r="Y191" s="559"/>
      <c r="Z191" s="559"/>
      <c r="AA191" s="559"/>
      <c r="AB191" s="559"/>
      <c r="AC191" s="559"/>
      <c r="AD191" s="559"/>
      <c r="AE191" s="560"/>
    </row>
    <row r="192" spans="2:31" s="99" customFormat="1" x14ac:dyDescent="0.35">
      <c r="B192" s="113"/>
      <c r="C192" s="114"/>
      <c r="D192" s="114"/>
      <c r="E192" s="114"/>
      <c r="F192" s="114"/>
      <c r="G192" s="114"/>
      <c r="H192" s="114"/>
      <c r="I192" s="114"/>
      <c r="J192" s="114"/>
      <c r="K192" s="114"/>
      <c r="L192" s="114"/>
      <c r="M192" s="113"/>
      <c r="N192" s="114"/>
      <c r="O192" s="114"/>
      <c r="P192" s="644"/>
      <c r="Q192" s="644"/>
      <c r="R192" s="644"/>
      <c r="S192" s="644"/>
      <c r="T192" s="644"/>
      <c r="U192" s="644"/>
      <c r="V192" s="644"/>
      <c r="W192" s="115"/>
      <c r="X192" s="558"/>
      <c r="Y192" s="559"/>
      <c r="Z192" s="559"/>
      <c r="AA192" s="559"/>
      <c r="AB192" s="559"/>
      <c r="AC192" s="559"/>
      <c r="AD192" s="559"/>
      <c r="AE192" s="560"/>
    </row>
    <row r="193" spans="2:31" s="99" customFormat="1" x14ac:dyDescent="0.35">
      <c r="B193" s="113"/>
      <c r="C193" s="114"/>
      <c r="D193" s="114"/>
      <c r="E193" s="114"/>
      <c r="F193" s="114"/>
      <c r="G193" s="114"/>
      <c r="H193" s="114"/>
      <c r="I193" s="114"/>
      <c r="J193" s="114"/>
      <c r="K193" s="114"/>
      <c r="L193" s="114"/>
      <c r="M193" s="113"/>
      <c r="N193" s="114"/>
      <c r="O193" s="114"/>
      <c r="P193" s="114"/>
      <c r="Q193" s="114"/>
      <c r="R193" s="114"/>
      <c r="S193" s="114"/>
      <c r="T193" s="114"/>
      <c r="U193" s="114"/>
      <c r="V193" s="114"/>
      <c r="W193" s="115"/>
      <c r="X193" s="558"/>
      <c r="Y193" s="559"/>
      <c r="Z193" s="559"/>
      <c r="AA193" s="559"/>
      <c r="AB193" s="559"/>
      <c r="AC193" s="559"/>
      <c r="AD193" s="559"/>
      <c r="AE193" s="560"/>
    </row>
    <row r="194" spans="2:31" s="99" customFormat="1" ht="15" thickBot="1" x14ac:dyDescent="0.4">
      <c r="B194" s="117"/>
      <c r="C194" s="118"/>
      <c r="D194" s="118"/>
      <c r="E194" s="118"/>
      <c r="F194" s="118"/>
      <c r="G194" s="118"/>
      <c r="H194" s="118"/>
      <c r="I194" s="118"/>
      <c r="J194" s="118"/>
      <c r="K194" s="118"/>
      <c r="L194" s="118"/>
      <c r="M194" s="117"/>
      <c r="N194" s="118"/>
      <c r="O194" s="118"/>
      <c r="P194" s="118"/>
      <c r="Q194" s="118"/>
      <c r="R194" s="118"/>
      <c r="S194" s="118"/>
      <c r="T194" s="118"/>
      <c r="U194" s="118"/>
      <c r="V194" s="118"/>
      <c r="W194" s="119"/>
      <c r="X194" s="561"/>
      <c r="Y194" s="562"/>
      <c r="Z194" s="562"/>
      <c r="AA194" s="562"/>
      <c r="AB194" s="562"/>
      <c r="AC194" s="562"/>
      <c r="AD194" s="562"/>
      <c r="AE194" s="563"/>
    </row>
    <row r="195" spans="2:31" s="99" customFormat="1" ht="15" thickBot="1" x14ac:dyDescent="0.4">
      <c r="B195" s="645" t="s">
        <v>251</v>
      </c>
      <c r="C195" s="646"/>
      <c r="D195" s="646"/>
      <c r="E195" s="646"/>
      <c r="F195" s="646"/>
      <c r="G195" s="646"/>
      <c r="H195" s="646"/>
      <c r="I195" s="646"/>
      <c r="J195" s="646"/>
      <c r="K195" s="646"/>
      <c r="L195" s="646"/>
      <c r="M195" s="646"/>
      <c r="N195" s="646"/>
      <c r="O195" s="646"/>
      <c r="P195" s="646"/>
      <c r="Q195" s="646"/>
      <c r="R195" s="646"/>
      <c r="S195" s="646"/>
      <c r="T195" s="646"/>
      <c r="U195" s="646"/>
      <c r="V195" s="646"/>
      <c r="W195" s="646"/>
      <c r="X195" s="646"/>
      <c r="Y195" s="646"/>
      <c r="Z195" s="646"/>
      <c r="AA195" s="646"/>
      <c r="AB195" s="646"/>
      <c r="AC195" s="646"/>
      <c r="AD195" s="646"/>
      <c r="AE195" s="646"/>
    </row>
    <row r="196" spans="2:31" s="99" customFormat="1" ht="15" thickBot="1" x14ac:dyDescent="0.4">
      <c r="B196" s="636" t="s">
        <v>90</v>
      </c>
      <c r="C196" s="637"/>
      <c r="D196" s="637"/>
      <c r="E196" s="637"/>
      <c r="F196" s="637"/>
      <c r="G196" s="637"/>
      <c r="H196" s="637"/>
      <c r="I196" s="637"/>
      <c r="J196" s="637"/>
      <c r="K196" s="637"/>
      <c r="L196" s="637"/>
      <c r="M196" s="638" t="s">
        <v>89</v>
      </c>
      <c r="N196" s="639"/>
      <c r="O196" s="639"/>
      <c r="P196" s="639"/>
      <c r="Q196" s="639"/>
      <c r="R196" s="639"/>
      <c r="S196" s="639"/>
      <c r="T196" s="639"/>
      <c r="U196" s="639"/>
      <c r="V196" s="639"/>
      <c r="W196" s="640"/>
      <c r="X196" s="567" t="s">
        <v>88</v>
      </c>
      <c r="Y196" s="568"/>
      <c r="Z196" s="568"/>
      <c r="AA196" s="568"/>
      <c r="AB196" s="568"/>
      <c r="AC196" s="568"/>
      <c r="AD196" s="568"/>
      <c r="AE196" s="569"/>
    </row>
    <row r="197" spans="2:31" s="99" customFormat="1" x14ac:dyDescent="0.35">
      <c r="B197" s="100"/>
      <c r="C197" s="101"/>
      <c r="D197" s="101"/>
      <c r="E197" s="101"/>
      <c r="F197" s="101"/>
      <c r="G197" s="101"/>
      <c r="H197" s="101"/>
      <c r="I197" s="101"/>
      <c r="J197" s="101"/>
      <c r="K197" s="101"/>
      <c r="L197" s="101"/>
      <c r="M197" s="100"/>
      <c r="N197" s="101"/>
      <c r="O197" s="101"/>
      <c r="P197" s="101"/>
      <c r="Q197" s="101"/>
      <c r="R197" s="101"/>
      <c r="S197" s="101"/>
      <c r="T197" s="101"/>
      <c r="U197" s="101"/>
      <c r="V197" s="101"/>
      <c r="W197" s="102"/>
      <c r="X197" s="555" t="s">
        <v>342</v>
      </c>
      <c r="Y197" s="556"/>
      <c r="Z197" s="556"/>
      <c r="AA197" s="556"/>
      <c r="AB197" s="556"/>
      <c r="AC197" s="556"/>
      <c r="AD197" s="556"/>
      <c r="AE197" s="557"/>
    </row>
    <row r="198" spans="2:31" s="99" customFormat="1" x14ac:dyDescent="0.35">
      <c r="B198" s="103"/>
      <c r="C198" s="104"/>
      <c r="D198" s="104"/>
      <c r="E198" s="104"/>
      <c r="F198" s="104"/>
      <c r="G198" s="104"/>
      <c r="H198" s="104"/>
      <c r="I198" s="104"/>
      <c r="J198" s="104"/>
      <c r="K198" s="104"/>
      <c r="L198" s="104"/>
      <c r="M198" s="103"/>
      <c r="N198" s="104"/>
      <c r="O198" s="104"/>
      <c r="P198" s="104"/>
      <c r="Q198" s="104"/>
      <c r="R198" s="104"/>
      <c r="S198" s="104"/>
      <c r="T198" s="104"/>
      <c r="U198" s="104"/>
      <c r="V198" s="104"/>
      <c r="W198" s="105"/>
      <c r="X198" s="558"/>
      <c r="Y198" s="559"/>
      <c r="Z198" s="559"/>
      <c r="AA198" s="559"/>
      <c r="AB198" s="559"/>
      <c r="AC198" s="559"/>
      <c r="AD198" s="559"/>
      <c r="AE198" s="560"/>
    </row>
    <row r="199" spans="2:31" s="99" customFormat="1" x14ac:dyDescent="0.35">
      <c r="B199" s="103"/>
      <c r="C199" s="104"/>
      <c r="D199" s="104"/>
      <c r="E199" s="104"/>
      <c r="F199" s="104"/>
      <c r="G199" s="104"/>
      <c r="H199" s="104"/>
      <c r="I199" s="104"/>
      <c r="J199" s="104"/>
      <c r="K199" s="104"/>
      <c r="L199" s="104"/>
      <c r="M199" s="103"/>
      <c r="N199" s="104"/>
      <c r="O199" s="104"/>
      <c r="P199" s="104"/>
      <c r="Q199" s="104"/>
      <c r="R199" s="104"/>
      <c r="S199" s="104"/>
      <c r="T199" s="104"/>
      <c r="U199" s="104"/>
      <c r="V199" s="104"/>
      <c r="W199" s="105"/>
      <c r="X199" s="558"/>
      <c r="Y199" s="559"/>
      <c r="Z199" s="559"/>
      <c r="AA199" s="559"/>
      <c r="AB199" s="559"/>
      <c r="AC199" s="559"/>
      <c r="AD199" s="559"/>
      <c r="AE199" s="560"/>
    </row>
    <row r="200" spans="2:31" s="99" customFormat="1" x14ac:dyDescent="0.35">
      <c r="B200" s="103"/>
      <c r="C200" s="104"/>
      <c r="D200" s="104"/>
      <c r="E200" s="104"/>
      <c r="F200" s="104"/>
      <c r="G200" s="104"/>
      <c r="H200" s="104"/>
      <c r="I200" s="104"/>
      <c r="J200" s="104"/>
      <c r="K200" s="104"/>
      <c r="L200" s="104"/>
      <c r="M200" s="103"/>
      <c r="N200" s="104"/>
      <c r="O200" s="104"/>
      <c r="P200" s="104"/>
      <c r="Q200" s="104"/>
      <c r="R200" s="104"/>
      <c r="S200" s="104"/>
      <c r="T200" s="104"/>
      <c r="U200" s="104"/>
      <c r="V200" s="104"/>
      <c r="W200" s="105"/>
      <c r="X200" s="558"/>
      <c r="Y200" s="559"/>
      <c r="Z200" s="559"/>
      <c r="AA200" s="559"/>
      <c r="AB200" s="559"/>
      <c r="AC200" s="559"/>
      <c r="AD200" s="559"/>
      <c r="AE200" s="560"/>
    </row>
    <row r="201" spans="2:31" s="99" customFormat="1" x14ac:dyDescent="0.35">
      <c r="B201" s="103"/>
      <c r="C201" s="104"/>
      <c r="D201" s="104"/>
      <c r="E201" s="104"/>
      <c r="F201" s="104"/>
      <c r="G201" s="104"/>
      <c r="H201" s="104"/>
      <c r="I201" s="104"/>
      <c r="J201" s="104"/>
      <c r="K201" s="104"/>
      <c r="L201" s="104"/>
      <c r="M201" s="103"/>
      <c r="N201" s="104"/>
      <c r="O201" s="104"/>
      <c r="P201" s="104"/>
      <c r="Q201" s="104"/>
      <c r="R201" s="104"/>
      <c r="S201" s="104"/>
      <c r="T201" s="104"/>
      <c r="U201" s="104"/>
      <c r="V201" s="104"/>
      <c r="W201" s="105"/>
      <c r="X201" s="558"/>
      <c r="Y201" s="559"/>
      <c r="Z201" s="559"/>
      <c r="AA201" s="559"/>
      <c r="AB201" s="559"/>
      <c r="AC201" s="559"/>
      <c r="AD201" s="559"/>
      <c r="AE201" s="560"/>
    </row>
    <row r="202" spans="2:31" s="99" customFormat="1" x14ac:dyDescent="0.35">
      <c r="B202" s="103"/>
      <c r="C202" s="104"/>
      <c r="D202" s="104"/>
      <c r="E202" s="104"/>
      <c r="F202" s="104"/>
      <c r="G202" s="104"/>
      <c r="H202" s="104"/>
      <c r="I202" s="104"/>
      <c r="J202" s="104"/>
      <c r="K202" s="104"/>
      <c r="L202" s="104"/>
      <c r="M202" s="103"/>
      <c r="N202" s="104"/>
      <c r="O202" s="104"/>
      <c r="P202" s="104"/>
      <c r="Q202" s="104"/>
      <c r="R202" s="104"/>
      <c r="S202" s="104"/>
      <c r="T202" s="104"/>
      <c r="U202" s="104"/>
      <c r="V202" s="104"/>
      <c r="W202" s="105"/>
      <c r="X202" s="558"/>
      <c r="Y202" s="559"/>
      <c r="Z202" s="559"/>
      <c r="AA202" s="559"/>
      <c r="AB202" s="559"/>
      <c r="AC202" s="559"/>
      <c r="AD202" s="559"/>
      <c r="AE202" s="560"/>
    </row>
    <row r="203" spans="2:31" s="99" customFormat="1" x14ac:dyDescent="0.35">
      <c r="B203" s="103"/>
      <c r="C203" s="104"/>
      <c r="D203" s="104"/>
      <c r="E203" s="106"/>
      <c r="F203" s="106"/>
      <c r="G203" s="106"/>
      <c r="H203" s="106"/>
      <c r="I203" s="106"/>
      <c r="J203" s="104"/>
      <c r="K203" s="104"/>
      <c r="L203" s="104"/>
      <c r="M203" s="103"/>
      <c r="N203" s="104"/>
      <c r="O203" s="104"/>
      <c r="P203" s="106"/>
      <c r="Q203" s="106"/>
      <c r="R203" s="106"/>
      <c r="S203" s="106"/>
      <c r="T203" s="106"/>
      <c r="U203" s="104"/>
      <c r="V203" s="104"/>
      <c r="W203" s="105"/>
      <c r="X203" s="558"/>
      <c r="Y203" s="559"/>
      <c r="Z203" s="559"/>
      <c r="AA203" s="559"/>
      <c r="AB203" s="559"/>
      <c r="AC203" s="559"/>
      <c r="AD203" s="559"/>
      <c r="AE203" s="560"/>
    </row>
    <row r="204" spans="2:31" s="99" customFormat="1" ht="15" thickBot="1" x14ac:dyDescent="0.4">
      <c r="B204" s="103"/>
      <c r="C204" s="104"/>
      <c r="D204" s="104"/>
      <c r="E204" s="628" t="s">
        <v>176</v>
      </c>
      <c r="F204" s="629"/>
      <c r="G204" s="629"/>
      <c r="H204" s="629"/>
      <c r="I204" s="630"/>
      <c r="J204" s="104"/>
      <c r="K204" s="104"/>
      <c r="L204" s="104"/>
      <c r="M204" s="103"/>
      <c r="N204" s="104"/>
      <c r="O204" s="104"/>
      <c r="P204" s="628" t="s">
        <v>34</v>
      </c>
      <c r="Q204" s="629"/>
      <c r="R204" s="629"/>
      <c r="S204" s="629"/>
      <c r="T204" s="630"/>
      <c r="U204" s="104"/>
      <c r="V204" s="104"/>
      <c r="W204" s="105"/>
      <c r="X204" s="561"/>
      <c r="Y204" s="562"/>
      <c r="Z204" s="562"/>
      <c r="AA204" s="562"/>
      <c r="AB204" s="562"/>
      <c r="AC204" s="562"/>
      <c r="AD204" s="562"/>
      <c r="AE204" s="563"/>
    </row>
    <row r="205" spans="2:31" s="99" customFormat="1" ht="14.5" customHeight="1" x14ac:dyDescent="0.35">
      <c r="B205" s="103"/>
      <c r="C205" s="104"/>
      <c r="D205" s="104"/>
      <c r="E205" s="631"/>
      <c r="F205" s="632"/>
      <c r="G205" s="632"/>
      <c r="H205" s="632"/>
      <c r="I205" s="633"/>
      <c r="J205" s="104"/>
      <c r="K205" s="104"/>
      <c r="L205" s="104"/>
      <c r="M205" s="103"/>
      <c r="N205" s="104"/>
      <c r="O205" s="104"/>
      <c r="P205" s="631"/>
      <c r="Q205" s="632"/>
      <c r="R205" s="632"/>
      <c r="S205" s="632"/>
      <c r="T205" s="633"/>
      <c r="U205" s="104"/>
      <c r="V205" s="104"/>
      <c r="W205" s="105"/>
      <c r="X205" s="558" t="s">
        <v>343</v>
      </c>
      <c r="Y205" s="559"/>
      <c r="Z205" s="559"/>
      <c r="AA205" s="559"/>
      <c r="AB205" s="559"/>
      <c r="AC205" s="559"/>
      <c r="AD205" s="559"/>
      <c r="AE205" s="560"/>
    </row>
    <row r="206" spans="2:31" s="99" customFormat="1" x14ac:dyDescent="0.35">
      <c r="B206" s="103"/>
      <c r="C206" s="104"/>
      <c r="D206" s="104"/>
      <c r="E206" s="106"/>
      <c r="F206" s="106"/>
      <c r="G206" s="106"/>
      <c r="H206" s="106"/>
      <c r="I206" s="106"/>
      <c r="J206" s="104"/>
      <c r="K206" s="104"/>
      <c r="L206" s="104"/>
      <c r="M206" s="103"/>
      <c r="N206" s="104"/>
      <c r="O206" s="104"/>
      <c r="P206" s="106"/>
      <c r="Q206" s="106"/>
      <c r="R206" s="106"/>
      <c r="S206" s="106"/>
      <c r="T206" s="106"/>
      <c r="U206" s="104"/>
      <c r="V206" s="104"/>
      <c r="W206" s="105"/>
      <c r="X206" s="558"/>
      <c r="Y206" s="559"/>
      <c r="Z206" s="559"/>
      <c r="AA206" s="559"/>
      <c r="AB206" s="559"/>
      <c r="AC206" s="559"/>
      <c r="AD206" s="559"/>
      <c r="AE206" s="560"/>
    </row>
    <row r="207" spans="2:31" s="99" customFormat="1" x14ac:dyDescent="0.35">
      <c r="B207" s="103"/>
      <c r="C207" s="104"/>
      <c r="D207" s="104"/>
      <c r="E207" s="106"/>
      <c r="F207" s="106"/>
      <c r="G207" s="106"/>
      <c r="H207" s="106"/>
      <c r="I207" s="106"/>
      <c r="J207" s="104"/>
      <c r="K207" s="104"/>
      <c r="L207" s="104"/>
      <c r="M207" s="103"/>
      <c r="N207" s="104"/>
      <c r="O207" s="104"/>
      <c r="P207" s="106"/>
      <c r="Q207" s="106"/>
      <c r="R207" s="106"/>
      <c r="S207" s="106"/>
      <c r="T207" s="106"/>
      <c r="U207" s="104"/>
      <c r="V207" s="104"/>
      <c r="W207" s="105"/>
      <c r="X207" s="558"/>
      <c r="Y207" s="559"/>
      <c r="Z207" s="559"/>
      <c r="AA207" s="559"/>
      <c r="AB207" s="559"/>
      <c r="AC207" s="559"/>
      <c r="AD207" s="559"/>
      <c r="AE207" s="560"/>
    </row>
    <row r="208" spans="2:31" s="99" customFormat="1" x14ac:dyDescent="0.35">
      <c r="B208" s="103"/>
      <c r="C208" s="104"/>
      <c r="D208" s="104"/>
      <c r="E208" s="106"/>
      <c r="F208" s="106"/>
      <c r="G208" s="106"/>
      <c r="H208" s="106"/>
      <c r="I208" s="106"/>
      <c r="J208" s="104"/>
      <c r="K208" s="104"/>
      <c r="L208" s="104"/>
      <c r="M208" s="103"/>
      <c r="N208" s="104"/>
      <c r="O208" s="104"/>
      <c r="P208" s="106"/>
      <c r="Q208" s="106"/>
      <c r="R208" s="106"/>
      <c r="S208" s="106"/>
      <c r="T208" s="106"/>
      <c r="U208" s="104"/>
      <c r="V208" s="104"/>
      <c r="W208" s="105"/>
      <c r="X208" s="558"/>
      <c r="Y208" s="559"/>
      <c r="Z208" s="559"/>
      <c r="AA208" s="559"/>
      <c r="AB208" s="559"/>
      <c r="AC208" s="559"/>
      <c r="AD208" s="559"/>
      <c r="AE208" s="560"/>
    </row>
    <row r="209" spans="2:31" s="99" customFormat="1" x14ac:dyDescent="0.35">
      <c r="B209" s="103"/>
      <c r="C209" s="104"/>
      <c r="D209" s="104"/>
      <c r="E209" s="106"/>
      <c r="F209" s="106"/>
      <c r="G209" s="106"/>
      <c r="H209" s="106"/>
      <c r="I209" s="106"/>
      <c r="J209" s="104"/>
      <c r="K209" s="104"/>
      <c r="L209" s="104"/>
      <c r="M209" s="103"/>
      <c r="N209" s="104"/>
      <c r="O209" s="104"/>
      <c r="P209" s="106"/>
      <c r="Q209" s="106"/>
      <c r="R209" s="106"/>
      <c r="S209" s="106"/>
      <c r="T209" s="106"/>
      <c r="U209" s="104"/>
      <c r="V209" s="104"/>
      <c r="W209" s="105"/>
      <c r="X209" s="558"/>
      <c r="Y209" s="559"/>
      <c r="Z209" s="559"/>
      <c r="AA209" s="559"/>
      <c r="AB209" s="559"/>
      <c r="AC209" s="559"/>
      <c r="AD209" s="559"/>
      <c r="AE209" s="560"/>
    </row>
    <row r="210" spans="2:31" s="99" customFormat="1" x14ac:dyDescent="0.35">
      <c r="B210" s="103"/>
      <c r="C210" s="104"/>
      <c r="D210" s="104"/>
      <c r="E210" s="104"/>
      <c r="F210" s="104"/>
      <c r="G210" s="104"/>
      <c r="H210" s="104"/>
      <c r="I210" s="104"/>
      <c r="J210" s="104"/>
      <c r="K210" s="104"/>
      <c r="L210" s="104"/>
      <c r="M210" s="103"/>
      <c r="N210" s="104"/>
      <c r="O210" s="104"/>
      <c r="P210" s="104"/>
      <c r="Q210" s="104"/>
      <c r="R210" s="104"/>
      <c r="S210" s="104"/>
      <c r="T210" s="104"/>
      <c r="U210" s="104"/>
      <c r="V210" s="104"/>
      <c r="W210" s="105"/>
      <c r="X210" s="558"/>
      <c r="Y210" s="559"/>
      <c r="Z210" s="559"/>
      <c r="AA210" s="559"/>
      <c r="AB210" s="559"/>
      <c r="AC210" s="559"/>
      <c r="AD210" s="559"/>
      <c r="AE210" s="560"/>
    </row>
    <row r="211" spans="2:31" s="99" customFormat="1" x14ac:dyDescent="0.35">
      <c r="B211" s="103"/>
      <c r="C211" s="104"/>
      <c r="D211" s="104"/>
      <c r="E211" s="104"/>
      <c r="F211" s="104"/>
      <c r="G211" s="104"/>
      <c r="H211" s="104"/>
      <c r="I211" s="104"/>
      <c r="J211" s="104"/>
      <c r="K211" s="104"/>
      <c r="L211" s="104"/>
      <c r="M211" s="103"/>
      <c r="N211" s="104"/>
      <c r="O211" s="104"/>
      <c r="P211" s="104"/>
      <c r="Q211" s="104"/>
      <c r="R211" s="104"/>
      <c r="S211" s="104"/>
      <c r="T211" s="104"/>
      <c r="U211" s="104"/>
      <c r="V211" s="104"/>
      <c r="W211" s="105"/>
      <c r="X211" s="558"/>
      <c r="Y211" s="559"/>
      <c r="Z211" s="559"/>
      <c r="AA211" s="559"/>
      <c r="AB211" s="559"/>
      <c r="AC211" s="559"/>
      <c r="AD211" s="559"/>
      <c r="AE211" s="560"/>
    </row>
    <row r="212" spans="2:31" s="99" customFormat="1" x14ac:dyDescent="0.35">
      <c r="B212" s="103"/>
      <c r="C212" s="104"/>
      <c r="D212" s="104"/>
      <c r="E212" s="104"/>
      <c r="F212" s="104"/>
      <c r="G212" s="104"/>
      <c r="H212" s="104"/>
      <c r="I212" s="104"/>
      <c r="J212" s="104"/>
      <c r="K212" s="104"/>
      <c r="L212" s="104"/>
      <c r="M212" s="103"/>
      <c r="N212" s="104"/>
      <c r="O212" s="104"/>
      <c r="P212" s="104"/>
      <c r="Q212" s="104"/>
      <c r="R212" s="104"/>
      <c r="S212" s="104"/>
      <c r="T212" s="104"/>
      <c r="U212" s="104"/>
      <c r="V212" s="104"/>
      <c r="W212" s="105"/>
      <c r="X212" s="558"/>
      <c r="Y212" s="559"/>
      <c r="Z212" s="559"/>
      <c r="AA212" s="559"/>
      <c r="AB212" s="559"/>
      <c r="AC212" s="559"/>
      <c r="AD212" s="559"/>
      <c r="AE212" s="560"/>
    </row>
    <row r="213" spans="2:31" s="99" customFormat="1" ht="15" thickBot="1" x14ac:dyDescent="0.4">
      <c r="B213" s="107"/>
      <c r="C213" s="108"/>
      <c r="D213" s="108"/>
      <c r="E213" s="108"/>
      <c r="F213" s="108"/>
      <c r="G213" s="108"/>
      <c r="H213" s="108"/>
      <c r="I213" s="108"/>
      <c r="J213" s="108"/>
      <c r="K213" s="108"/>
      <c r="L213" s="108"/>
      <c r="M213" s="107"/>
      <c r="N213" s="108"/>
      <c r="O213" s="108"/>
      <c r="P213" s="108"/>
      <c r="Q213" s="108"/>
      <c r="R213" s="108"/>
      <c r="S213" s="108"/>
      <c r="T213" s="108"/>
      <c r="U213" s="108"/>
      <c r="V213" s="108"/>
      <c r="W213" s="109"/>
      <c r="X213" s="561"/>
      <c r="Y213" s="562"/>
      <c r="Z213" s="562"/>
      <c r="AA213" s="562"/>
      <c r="AB213" s="562"/>
      <c r="AC213" s="562"/>
      <c r="AD213" s="562"/>
      <c r="AE213" s="563"/>
    </row>
    <row r="214" spans="2:31" s="99" customFormat="1" ht="15" thickBot="1" x14ac:dyDescent="0.4">
      <c r="B214" s="634" t="s">
        <v>63</v>
      </c>
      <c r="C214" s="635"/>
      <c r="D214" s="635"/>
      <c r="E214" s="635"/>
      <c r="F214" s="635"/>
      <c r="G214" s="635"/>
      <c r="H214" s="635"/>
      <c r="I214" s="635"/>
      <c r="J214" s="635"/>
      <c r="K214" s="635"/>
      <c r="L214" s="635"/>
      <c r="M214" s="635"/>
      <c r="N214" s="635"/>
      <c r="O214" s="635"/>
      <c r="P214" s="635"/>
      <c r="Q214" s="635"/>
      <c r="R214" s="635"/>
      <c r="S214" s="635"/>
      <c r="T214" s="635"/>
      <c r="U214" s="635"/>
      <c r="V214" s="635"/>
      <c r="W214" s="635"/>
      <c r="X214" s="635"/>
      <c r="Y214" s="635"/>
      <c r="Z214" s="635"/>
      <c r="AA214" s="635"/>
      <c r="AB214" s="635"/>
      <c r="AC214" s="635"/>
      <c r="AD214" s="635"/>
      <c r="AE214" s="635"/>
    </row>
    <row r="215" spans="2:31" s="99" customFormat="1" ht="15" thickBot="1" x14ac:dyDescent="0.4">
      <c r="B215" s="636" t="s">
        <v>90</v>
      </c>
      <c r="C215" s="637"/>
      <c r="D215" s="637"/>
      <c r="E215" s="637"/>
      <c r="F215" s="637"/>
      <c r="G215" s="637"/>
      <c r="H215" s="637"/>
      <c r="I215" s="637"/>
      <c r="J215" s="637"/>
      <c r="K215" s="637"/>
      <c r="L215" s="637"/>
      <c r="M215" s="638" t="s">
        <v>89</v>
      </c>
      <c r="N215" s="639"/>
      <c r="O215" s="639"/>
      <c r="P215" s="639"/>
      <c r="Q215" s="639"/>
      <c r="R215" s="639"/>
      <c r="S215" s="639"/>
      <c r="T215" s="639"/>
      <c r="U215" s="639"/>
      <c r="V215" s="639"/>
      <c r="W215" s="640"/>
      <c r="X215" s="641" t="s">
        <v>88</v>
      </c>
      <c r="Y215" s="642"/>
      <c r="Z215" s="642"/>
      <c r="AA215" s="642"/>
      <c r="AB215" s="642"/>
      <c r="AC215" s="642"/>
      <c r="AD215" s="642"/>
      <c r="AE215" s="643"/>
    </row>
    <row r="216" spans="2:31" s="99" customFormat="1" x14ac:dyDescent="0.35">
      <c r="B216" s="131"/>
      <c r="C216" s="132"/>
      <c r="D216" s="132"/>
      <c r="E216" s="132"/>
      <c r="F216" s="132"/>
      <c r="G216" s="132"/>
      <c r="H216" s="132"/>
      <c r="I216" s="132"/>
      <c r="J216" s="132"/>
      <c r="K216" s="132"/>
      <c r="L216" s="132"/>
      <c r="M216" s="131"/>
      <c r="N216" s="132"/>
      <c r="O216" s="132"/>
      <c r="P216" s="132"/>
      <c r="Q216" s="132"/>
      <c r="R216" s="132"/>
      <c r="S216" s="132"/>
      <c r="T216" s="132"/>
      <c r="U216" s="132"/>
      <c r="V216" s="132"/>
      <c r="W216" s="133"/>
      <c r="X216" s="610" t="s">
        <v>252</v>
      </c>
      <c r="Y216" s="611"/>
      <c r="Z216" s="611"/>
      <c r="AA216" s="611"/>
      <c r="AB216" s="611"/>
      <c r="AC216" s="611"/>
      <c r="AD216" s="611"/>
      <c r="AE216" s="612"/>
    </row>
    <row r="217" spans="2:31" s="99" customFormat="1" x14ac:dyDescent="0.35">
      <c r="B217" s="134"/>
      <c r="C217" s="135"/>
      <c r="D217" s="135"/>
      <c r="E217" s="135"/>
      <c r="F217" s="135"/>
      <c r="G217" s="135"/>
      <c r="H217" s="135"/>
      <c r="I217" s="135"/>
      <c r="J217" s="135"/>
      <c r="K217" s="135"/>
      <c r="L217" s="135"/>
      <c r="M217" s="134"/>
      <c r="N217" s="135"/>
      <c r="O217" s="135"/>
      <c r="P217" s="135"/>
      <c r="Q217" s="135"/>
      <c r="R217" s="135"/>
      <c r="S217" s="135"/>
      <c r="T217" s="135"/>
      <c r="U217" s="135"/>
      <c r="V217" s="135"/>
      <c r="W217" s="136"/>
      <c r="X217" s="613"/>
      <c r="Y217" s="614"/>
      <c r="Z217" s="614"/>
      <c r="AA217" s="614"/>
      <c r="AB217" s="614"/>
      <c r="AC217" s="614"/>
      <c r="AD217" s="614"/>
      <c r="AE217" s="615"/>
    </row>
    <row r="218" spans="2:31" s="99" customFormat="1" x14ac:dyDescent="0.35">
      <c r="B218" s="134"/>
      <c r="C218" s="135"/>
      <c r="D218" s="135"/>
      <c r="E218" s="135"/>
      <c r="F218" s="135"/>
      <c r="G218" s="135"/>
      <c r="H218" s="135"/>
      <c r="I218" s="135"/>
      <c r="J218" s="135"/>
      <c r="K218" s="135"/>
      <c r="L218" s="135"/>
      <c r="M218" s="134"/>
      <c r="N218" s="135"/>
      <c r="O218" s="135"/>
      <c r="P218" s="135"/>
      <c r="Q218" s="135"/>
      <c r="R218" s="135"/>
      <c r="S218" s="135"/>
      <c r="T218" s="135"/>
      <c r="U218" s="135"/>
      <c r="V218" s="135"/>
      <c r="W218" s="136"/>
      <c r="X218" s="613"/>
      <c r="Y218" s="614"/>
      <c r="Z218" s="614"/>
      <c r="AA218" s="614"/>
      <c r="AB218" s="614"/>
      <c r="AC218" s="614"/>
      <c r="AD218" s="614"/>
      <c r="AE218" s="615"/>
    </row>
    <row r="219" spans="2:31" s="99" customFormat="1" x14ac:dyDescent="0.35">
      <c r="B219" s="134"/>
      <c r="C219" s="135"/>
      <c r="D219" s="135"/>
      <c r="E219" s="135"/>
      <c r="F219" s="135"/>
      <c r="G219" s="135"/>
      <c r="H219" s="135"/>
      <c r="I219" s="135"/>
      <c r="J219" s="135"/>
      <c r="K219" s="135"/>
      <c r="L219" s="135"/>
      <c r="M219" s="134"/>
      <c r="N219" s="135"/>
      <c r="O219" s="135"/>
      <c r="P219" s="135"/>
      <c r="Q219" s="135"/>
      <c r="R219" s="135"/>
      <c r="S219" s="135"/>
      <c r="T219" s="135"/>
      <c r="U219" s="135"/>
      <c r="V219" s="135"/>
      <c r="W219" s="136"/>
      <c r="X219" s="613"/>
      <c r="Y219" s="614"/>
      <c r="Z219" s="614"/>
      <c r="AA219" s="614"/>
      <c r="AB219" s="614"/>
      <c r="AC219" s="614"/>
      <c r="AD219" s="614"/>
      <c r="AE219" s="615"/>
    </row>
    <row r="220" spans="2:31" s="99" customFormat="1" x14ac:dyDescent="0.35">
      <c r="B220" s="134"/>
      <c r="C220" s="135"/>
      <c r="D220" s="135"/>
      <c r="E220" s="135"/>
      <c r="F220" s="135"/>
      <c r="G220" s="135"/>
      <c r="H220" s="135"/>
      <c r="I220" s="135"/>
      <c r="J220" s="135"/>
      <c r="K220" s="135"/>
      <c r="L220" s="135"/>
      <c r="M220" s="134"/>
      <c r="N220" s="135"/>
      <c r="O220" s="135"/>
      <c r="P220" s="135"/>
      <c r="Q220" s="135"/>
      <c r="R220" s="135"/>
      <c r="S220" s="135"/>
      <c r="T220" s="135"/>
      <c r="U220" s="135"/>
      <c r="V220" s="135"/>
      <c r="W220" s="136"/>
      <c r="X220" s="613"/>
      <c r="Y220" s="614"/>
      <c r="Z220" s="614"/>
      <c r="AA220" s="614"/>
      <c r="AB220" s="614"/>
      <c r="AC220" s="614"/>
      <c r="AD220" s="614"/>
      <c r="AE220" s="615"/>
    </row>
    <row r="221" spans="2:31" s="99" customFormat="1" x14ac:dyDescent="0.35">
      <c r="B221" s="134"/>
      <c r="C221" s="135"/>
      <c r="D221" s="135"/>
      <c r="E221" s="135"/>
      <c r="F221" s="135"/>
      <c r="G221" s="135"/>
      <c r="H221" s="135"/>
      <c r="I221" s="135"/>
      <c r="J221" s="135"/>
      <c r="K221" s="135"/>
      <c r="L221" s="135"/>
      <c r="M221" s="134"/>
      <c r="N221" s="135"/>
      <c r="O221" s="135"/>
      <c r="P221" s="135"/>
      <c r="Q221" s="135"/>
      <c r="R221" s="135"/>
      <c r="S221" s="135"/>
      <c r="T221" s="135"/>
      <c r="U221" s="135"/>
      <c r="V221" s="135"/>
      <c r="W221" s="136"/>
      <c r="X221" s="613"/>
      <c r="Y221" s="614"/>
      <c r="Z221" s="614"/>
      <c r="AA221" s="614"/>
      <c r="AB221" s="614"/>
      <c r="AC221" s="614"/>
      <c r="AD221" s="614"/>
      <c r="AE221" s="615"/>
    </row>
    <row r="222" spans="2:31" s="99" customFormat="1" x14ac:dyDescent="0.35">
      <c r="B222" s="134"/>
      <c r="C222" s="135"/>
      <c r="D222" s="135"/>
      <c r="E222" s="137"/>
      <c r="F222" s="137"/>
      <c r="G222" s="137"/>
      <c r="H222" s="137"/>
      <c r="I222" s="137"/>
      <c r="J222" s="135"/>
      <c r="K222" s="135"/>
      <c r="L222" s="135"/>
      <c r="M222" s="134"/>
      <c r="N222" s="135"/>
      <c r="O222" s="135"/>
      <c r="P222" s="137"/>
      <c r="Q222" s="137"/>
      <c r="R222" s="137"/>
      <c r="S222" s="137"/>
      <c r="T222" s="137"/>
      <c r="U222" s="135"/>
      <c r="V222" s="135"/>
      <c r="W222" s="136"/>
      <c r="X222" s="613"/>
      <c r="Y222" s="614"/>
      <c r="Z222" s="614"/>
      <c r="AA222" s="614"/>
      <c r="AB222" s="614"/>
      <c r="AC222" s="614"/>
      <c r="AD222" s="614"/>
      <c r="AE222" s="615"/>
    </row>
    <row r="223" spans="2:31" s="99" customFormat="1" ht="15" thickBot="1" x14ac:dyDescent="0.4">
      <c r="B223" s="134"/>
      <c r="C223" s="135"/>
      <c r="D223" s="135"/>
      <c r="E223" s="619" t="s">
        <v>87</v>
      </c>
      <c r="F223" s="620"/>
      <c r="G223" s="620"/>
      <c r="H223" s="620"/>
      <c r="I223" s="621"/>
      <c r="J223" s="135"/>
      <c r="K223" s="135"/>
      <c r="L223" s="135"/>
      <c r="M223" s="134"/>
      <c r="N223" s="135"/>
      <c r="O223" s="135"/>
      <c r="P223" s="619" t="s">
        <v>34</v>
      </c>
      <c r="Q223" s="620"/>
      <c r="R223" s="620"/>
      <c r="S223" s="620"/>
      <c r="T223" s="621"/>
      <c r="U223" s="135"/>
      <c r="V223" s="135"/>
      <c r="W223" s="136"/>
      <c r="X223" s="616"/>
      <c r="Y223" s="617"/>
      <c r="Z223" s="617"/>
      <c r="AA223" s="617"/>
      <c r="AB223" s="617"/>
      <c r="AC223" s="617"/>
      <c r="AD223" s="617"/>
      <c r="AE223" s="618"/>
    </row>
    <row r="224" spans="2:31" s="99" customFormat="1" x14ac:dyDescent="0.35">
      <c r="B224" s="134"/>
      <c r="C224" s="135"/>
      <c r="D224" s="135"/>
      <c r="E224" s="622"/>
      <c r="F224" s="623"/>
      <c r="G224" s="623"/>
      <c r="H224" s="623"/>
      <c r="I224" s="624"/>
      <c r="J224" s="135"/>
      <c r="K224" s="135"/>
      <c r="L224" s="135"/>
      <c r="M224" s="134"/>
      <c r="N224" s="135"/>
      <c r="O224" s="135"/>
      <c r="P224" s="622"/>
      <c r="Q224" s="623"/>
      <c r="R224" s="623"/>
      <c r="S224" s="623"/>
      <c r="T224" s="624"/>
      <c r="U224" s="135"/>
      <c r="V224" s="135"/>
      <c r="W224" s="136"/>
      <c r="X224" s="613" t="s">
        <v>194</v>
      </c>
      <c r="Y224" s="614"/>
      <c r="Z224" s="614"/>
      <c r="AA224" s="614"/>
      <c r="AB224" s="614"/>
      <c r="AC224" s="614"/>
      <c r="AD224" s="614"/>
      <c r="AE224" s="615"/>
    </row>
    <row r="225" spans="2:31" s="99" customFormat="1" x14ac:dyDescent="0.35">
      <c r="B225" s="134"/>
      <c r="C225" s="135"/>
      <c r="D225" s="135"/>
      <c r="E225" s="137"/>
      <c r="F225" s="137"/>
      <c r="G225" s="137"/>
      <c r="H225" s="137"/>
      <c r="I225" s="137"/>
      <c r="J225" s="135"/>
      <c r="K225" s="135"/>
      <c r="L225" s="135"/>
      <c r="M225" s="134"/>
      <c r="N225" s="135"/>
      <c r="O225" s="135"/>
      <c r="P225" s="137"/>
      <c r="Q225" s="137"/>
      <c r="R225" s="137"/>
      <c r="S225" s="137"/>
      <c r="T225" s="137"/>
      <c r="U225" s="135"/>
      <c r="V225" s="135"/>
      <c r="W225" s="136"/>
      <c r="X225" s="613"/>
      <c r="Y225" s="614"/>
      <c r="Z225" s="614"/>
      <c r="AA225" s="614"/>
      <c r="AB225" s="614"/>
      <c r="AC225" s="614"/>
      <c r="AD225" s="614"/>
      <c r="AE225" s="615"/>
    </row>
    <row r="226" spans="2:31" s="99" customFormat="1" x14ac:dyDescent="0.35">
      <c r="B226" s="134"/>
      <c r="C226" s="135"/>
      <c r="D226" s="135"/>
      <c r="E226" s="137"/>
      <c r="F226" s="137"/>
      <c r="G226" s="137"/>
      <c r="H226" s="137"/>
      <c r="I226" s="137"/>
      <c r="J226" s="135"/>
      <c r="K226" s="135"/>
      <c r="L226" s="135"/>
      <c r="M226" s="134"/>
      <c r="N226" s="135"/>
      <c r="O226" s="135"/>
      <c r="P226" s="137"/>
      <c r="Q226" s="137"/>
      <c r="R226" s="137"/>
      <c r="S226" s="137"/>
      <c r="T226" s="137"/>
      <c r="U226" s="135"/>
      <c r="V226" s="135"/>
      <c r="W226" s="136"/>
      <c r="X226" s="613"/>
      <c r="Y226" s="614"/>
      <c r="Z226" s="614"/>
      <c r="AA226" s="614"/>
      <c r="AB226" s="614"/>
      <c r="AC226" s="614"/>
      <c r="AD226" s="614"/>
      <c r="AE226" s="615"/>
    </row>
    <row r="227" spans="2:31" s="99" customFormat="1" x14ac:dyDescent="0.35">
      <c r="B227" s="134"/>
      <c r="C227" s="135"/>
      <c r="D227" s="135"/>
      <c r="E227" s="137"/>
      <c r="F227" s="137"/>
      <c r="G227" s="137"/>
      <c r="H227" s="137"/>
      <c r="I227" s="137"/>
      <c r="J227" s="135"/>
      <c r="K227" s="135"/>
      <c r="L227" s="135"/>
      <c r="M227" s="134"/>
      <c r="N227" s="135"/>
      <c r="O227" s="135"/>
      <c r="P227" s="137"/>
      <c r="Q227" s="137"/>
      <c r="R227" s="137"/>
      <c r="S227" s="137"/>
      <c r="T227" s="137"/>
      <c r="U227" s="135"/>
      <c r="V227" s="135"/>
      <c r="W227" s="136"/>
      <c r="X227" s="613"/>
      <c r="Y227" s="614"/>
      <c r="Z227" s="614"/>
      <c r="AA227" s="614"/>
      <c r="AB227" s="614"/>
      <c r="AC227" s="614"/>
      <c r="AD227" s="614"/>
      <c r="AE227" s="615"/>
    </row>
    <row r="228" spans="2:31" s="99" customFormat="1" x14ac:dyDescent="0.35">
      <c r="B228" s="134"/>
      <c r="C228" s="135"/>
      <c r="D228" s="135"/>
      <c r="E228" s="137"/>
      <c r="F228" s="137"/>
      <c r="G228" s="137"/>
      <c r="H228" s="137"/>
      <c r="I228" s="137"/>
      <c r="J228" s="135"/>
      <c r="K228" s="135"/>
      <c r="L228" s="135"/>
      <c r="M228" s="134"/>
      <c r="N228" s="135"/>
      <c r="O228" s="135"/>
      <c r="P228" s="137"/>
      <c r="Q228" s="137"/>
      <c r="R228" s="137"/>
      <c r="S228" s="137"/>
      <c r="T228" s="137"/>
      <c r="U228" s="135"/>
      <c r="V228" s="135"/>
      <c r="W228" s="136"/>
      <c r="X228" s="613"/>
      <c r="Y228" s="614"/>
      <c r="Z228" s="614"/>
      <c r="AA228" s="614"/>
      <c r="AB228" s="614"/>
      <c r="AC228" s="614"/>
      <c r="AD228" s="614"/>
      <c r="AE228" s="615"/>
    </row>
    <row r="229" spans="2:31" s="99" customFormat="1" x14ac:dyDescent="0.35">
      <c r="B229" s="134"/>
      <c r="C229" s="135"/>
      <c r="D229" s="135"/>
      <c r="E229" s="135"/>
      <c r="F229" s="135"/>
      <c r="G229" s="135"/>
      <c r="H229" s="135"/>
      <c r="I229" s="135"/>
      <c r="J229" s="135"/>
      <c r="K229" s="135"/>
      <c r="L229" s="135"/>
      <c r="M229" s="134"/>
      <c r="N229" s="135"/>
      <c r="O229" s="135"/>
      <c r="P229" s="135"/>
      <c r="Q229" s="135"/>
      <c r="R229" s="135"/>
      <c r="S229" s="135"/>
      <c r="T229" s="135"/>
      <c r="U229" s="135"/>
      <c r="V229" s="135"/>
      <c r="W229" s="136"/>
      <c r="X229" s="613"/>
      <c r="Y229" s="614"/>
      <c r="Z229" s="614"/>
      <c r="AA229" s="614"/>
      <c r="AB229" s="614"/>
      <c r="AC229" s="614"/>
      <c r="AD229" s="614"/>
      <c r="AE229" s="615"/>
    </row>
    <row r="230" spans="2:31" s="99" customFormat="1" x14ac:dyDescent="0.35">
      <c r="B230" s="134"/>
      <c r="C230" s="135"/>
      <c r="D230" s="135"/>
      <c r="E230" s="135"/>
      <c r="F230" s="135"/>
      <c r="G230" s="135"/>
      <c r="H230" s="135"/>
      <c r="I230" s="135"/>
      <c r="J230" s="135"/>
      <c r="K230" s="135"/>
      <c r="L230" s="135"/>
      <c r="M230" s="134"/>
      <c r="N230" s="135"/>
      <c r="O230" s="135"/>
      <c r="P230" s="135"/>
      <c r="Q230" s="135"/>
      <c r="R230" s="135"/>
      <c r="S230" s="135"/>
      <c r="T230" s="135"/>
      <c r="U230" s="135"/>
      <c r="V230" s="135"/>
      <c r="W230" s="136"/>
      <c r="X230" s="613"/>
      <c r="Y230" s="614"/>
      <c r="Z230" s="614"/>
      <c r="AA230" s="614"/>
      <c r="AB230" s="614"/>
      <c r="AC230" s="614"/>
      <c r="AD230" s="614"/>
      <c r="AE230" s="615"/>
    </row>
    <row r="231" spans="2:31" s="99" customFormat="1" x14ac:dyDescent="0.35">
      <c r="B231" s="134"/>
      <c r="C231" s="135"/>
      <c r="D231" s="135"/>
      <c r="E231" s="135"/>
      <c r="F231" s="135"/>
      <c r="G231" s="135"/>
      <c r="H231" s="135"/>
      <c r="I231" s="135"/>
      <c r="J231" s="135"/>
      <c r="K231" s="135"/>
      <c r="L231" s="135"/>
      <c r="M231" s="134"/>
      <c r="N231" s="135"/>
      <c r="O231" s="135"/>
      <c r="P231" s="135"/>
      <c r="Q231" s="135"/>
      <c r="R231" s="135"/>
      <c r="S231" s="135"/>
      <c r="T231" s="135"/>
      <c r="U231" s="135"/>
      <c r="V231" s="135"/>
      <c r="W231" s="136"/>
      <c r="X231" s="613"/>
      <c r="Y231" s="614"/>
      <c r="Z231" s="614"/>
      <c r="AA231" s="614"/>
      <c r="AB231" s="614"/>
      <c r="AC231" s="614"/>
      <c r="AD231" s="614"/>
      <c r="AE231" s="615"/>
    </row>
    <row r="232" spans="2:31" s="99" customFormat="1" ht="15" thickBot="1" x14ac:dyDescent="0.4">
      <c r="B232" s="138"/>
      <c r="C232" s="139"/>
      <c r="D232" s="139"/>
      <c r="E232" s="139"/>
      <c r="F232" s="139"/>
      <c r="G232" s="139"/>
      <c r="H232" s="139"/>
      <c r="I232" s="139"/>
      <c r="J232" s="139"/>
      <c r="K232" s="139"/>
      <c r="L232" s="139"/>
      <c r="M232" s="138"/>
      <c r="N232" s="139"/>
      <c r="O232" s="139"/>
      <c r="P232" s="139"/>
      <c r="Q232" s="139"/>
      <c r="R232" s="139"/>
      <c r="S232" s="139"/>
      <c r="T232" s="139"/>
      <c r="U232" s="139"/>
      <c r="V232" s="139"/>
      <c r="W232" s="140"/>
      <c r="X232" s="616"/>
      <c r="Y232" s="617"/>
      <c r="Z232" s="617"/>
      <c r="AA232" s="617"/>
      <c r="AB232" s="617"/>
      <c r="AC232" s="617"/>
      <c r="AD232" s="617"/>
      <c r="AE232" s="618"/>
    </row>
    <row r="233" spans="2:31" s="141" customFormat="1" x14ac:dyDescent="0.35"/>
    <row r="234" spans="2:31" s="141" customFormat="1" x14ac:dyDescent="0.35"/>
  </sheetData>
  <mergeCells count="403">
    <mergeCell ref="B2:W2"/>
    <mergeCell ref="B3:H3"/>
    <mergeCell ref="I3:N3"/>
    <mergeCell ref="O3:W3"/>
    <mergeCell ref="B4:H8"/>
    <mergeCell ref="I4:K4"/>
    <mergeCell ref="L4:N4"/>
    <mergeCell ref="O4:W4"/>
    <mergeCell ref="I5:K5"/>
    <mergeCell ref="L5:N5"/>
    <mergeCell ref="I8:K8"/>
    <mergeCell ref="L8:N8"/>
    <mergeCell ref="O8:W8"/>
    <mergeCell ref="B13:U13"/>
    <mergeCell ref="B14:E14"/>
    <mergeCell ref="F14:G14"/>
    <mergeCell ref="H14:I14"/>
    <mergeCell ref="J14:K14"/>
    <mergeCell ref="L14:M14"/>
    <mergeCell ref="N14:O14"/>
    <mergeCell ref="P14:Q14"/>
    <mergeCell ref="O5:W5"/>
    <mergeCell ref="I6:K6"/>
    <mergeCell ref="L6:N6"/>
    <mergeCell ref="O6:W6"/>
    <mergeCell ref="I7:K7"/>
    <mergeCell ref="L7:N7"/>
    <mergeCell ref="O7:W7"/>
    <mergeCell ref="B9:H11"/>
    <mergeCell ref="I9:K9"/>
    <mergeCell ref="L9:N9"/>
    <mergeCell ref="O9:W9"/>
    <mergeCell ref="I10:K10"/>
    <mergeCell ref="L10:N10"/>
    <mergeCell ref="O10:W10"/>
    <mergeCell ref="I11:K11"/>
    <mergeCell ref="L11:N11"/>
    <mergeCell ref="O11:W11"/>
    <mergeCell ref="N18:O18"/>
    <mergeCell ref="P18:Q18"/>
    <mergeCell ref="R18:S18"/>
    <mergeCell ref="T18:U18"/>
    <mergeCell ref="P17:Q17"/>
    <mergeCell ref="R17:S17"/>
    <mergeCell ref="T17:U17"/>
    <mergeCell ref="B18:E18"/>
    <mergeCell ref="F18:G18"/>
    <mergeCell ref="H18:I18"/>
    <mergeCell ref="J18:K18"/>
    <mergeCell ref="L18:M18"/>
    <mergeCell ref="B17:E17"/>
    <mergeCell ref="F17:G17"/>
    <mergeCell ref="H17:I17"/>
    <mergeCell ref="J17:K17"/>
    <mergeCell ref="L17:M17"/>
    <mergeCell ref="N17:O17"/>
    <mergeCell ref="R14:S14"/>
    <mergeCell ref="T14:U14"/>
    <mergeCell ref="B15:E15"/>
    <mergeCell ref="F15:G15"/>
    <mergeCell ref="H15:I15"/>
    <mergeCell ref="B27:E33"/>
    <mergeCell ref="F27:K27"/>
    <mergeCell ref="F28:K28"/>
    <mergeCell ref="J20:M20"/>
    <mergeCell ref="J19:M19"/>
    <mergeCell ref="N19:Q19"/>
    <mergeCell ref="R19:U19"/>
    <mergeCell ref="N20:Q20"/>
    <mergeCell ref="R20:U20"/>
    <mergeCell ref="F30:K31"/>
    <mergeCell ref="F32:K32"/>
    <mergeCell ref="L32:N32"/>
    <mergeCell ref="O32:Q32"/>
    <mergeCell ref="R32:T32"/>
    <mergeCell ref="U32:W32"/>
    <mergeCell ref="B23:Z23"/>
    <mergeCell ref="B24:K26"/>
    <mergeCell ref="L24:N24"/>
    <mergeCell ref="O24:Q24"/>
    <mergeCell ref="R24:T24"/>
    <mergeCell ref="U24:W24"/>
    <mergeCell ref="X24:Z24"/>
    <mergeCell ref="L25:N25"/>
    <mergeCell ref="O25:Q25"/>
    <mergeCell ref="X29:Z29"/>
    <mergeCell ref="F29:K29"/>
    <mergeCell ref="L29:N29"/>
    <mergeCell ref="O29:Q29"/>
    <mergeCell ref="R29:T29"/>
    <mergeCell ref="U29:W29"/>
    <mergeCell ref="U27:W27"/>
    <mergeCell ref="X27:Z27"/>
    <mergeCell ref="L28:N28"/>
    <mergeCell ref="O28:Q28"/>
    <mergeCell ref="R28:T28"/>
    <mergeCell ref="U28:W28"/>
    <mergeCell ref="X28:Z28"/>
    <mergeCell ref="L27:N27"/>
    <mergeCell ref="O27:Q27"/>
    <mergeCell ref="R27:T27"/>
    <mergeCell ref="X32:Z32"/>
    <mergeCell ref="F33:K33"/>
    <mergeCell ref="L33:N33"/>
    <mergeCell ref="O33:Q33"/>
    <mergeCell ref="R33:T33"/>
    <mergeCell ref="U33:W33"/>
    <mergeCell ref="X33:Z33"/>
    <mergeCell ref="O39:Q39"/>
    <mergeCell ref="R39:T39"/>
    <mergeCell ref="U39:W39"/>
    <mergeCell ref="X39:Z39"/>
    <mergeCell ref="F40:K40"/>
    <mergeCell ref="L40:N40"/>
    <mergeCell ref="O40:Q40"/>
    <mergeCell ref="F34:K34"/>
    <mergeCell ref="L34:N34"/>
    <mergeCell ref="O34:Q34"/>
    <mergeCell ref="R34:T34"/>
    <mergeCell ref="U34:W34"/>
    <mergeCell ref="X34:Z34"/>
    <mergeCell ref="U40:W40"/>
    <mergeCell ref="X40:Z40"/>
    <mergeCell ref="B45:W45"/>
    <mergeCell ref="B46:Q46"/>
    <mergeCell ref="R46:T46"/>
    <mergeCell ref="U46:W46"/>
    <mergeCell ref="B47:Q47"/>
    <mergeCell ref="R47:T47"/>
    <mergeCell ref="U47:W47"/>
    <mergeCell ref="F42:K42"/>
    <mergeCell ref="L42:N42"/>
    <mergeCell ref="O42:Q42"/>
    <mergeCell ref="R42:T42"/>
    <mergeCell ref="U42:W42"/>
    <mergeCell ref="B50:Q50"/>
    <mergeCell ref="R50:T50"/>
    <mergeCell ref="U50:W50"/>
    <mergeCell ref="B51:C51"/>
    <mergeCell ref="F51:Q51"/>
    <mergeCell ref="R51:T51"/>
    <mergeCell ref="U51:W51"/>
    <mergeCell ref="B48:Q48"/>
    <mergeCell ref="R48:T48"/>
    <mergeCell ref="U48:W48"/>
    <mergeCell ref="B49:Q49"/>
    <mergeCell ref="R49:T49"/>
    <mergeCell ref="U49:W49"/>
    <mergeCell ref="B54:Q54"/>
    <mergeCell ref="R54:T54"/>
    <mergeCell ref="U54:W54"/>
    <mergeCell ref="B55:Q55"/>
    <mergeCell ref="R55:T55"/>
    <mergeCell ref="U55:W55"/>
    <mergeCell ref="B52:Q52"/>
    <mergeCell ref="R52:T52"/>
    <mergeCell ref="U52:W52"/>
    <mergeCell ref="B53:Q53"/>
    <mergeCell ref="R53:T53"/>
    <mergeCell ref="U53:W53"/>
    <mergeCell ref="B60:L60"/>
    <mergeCell ref="N60:P60"/>
    <mergeCell ref="Q60:W60"/>
    <mergeCell ref="B61:L61"/>
    <mergeCell ref="N61:P61"/>
    <mergeCell ref="Q61:W61"/>
    <mergeCell ref="B56:Q56"/>
    <mergeCell ref="R56:T56"/>
    <mergeCell ref="U56:W56"/>
    <mergeCell ref="B58:W58"/>
    <mergeCell ref="B59:L59"/>
    <mergeCell ref="N59:P59"/>
    <mergeCell ref="Q59:W59"/>
    <mergeCell ref="B64:L64"/>
    <mergeCell ref="N64:P64"/>
    <mergeCell ref="Q64:W64"/>
    <mergeCell ref="B65:L65"/>
    <mergeCell ref="N65:P65"/>
    <mergeCell ref="Q65:W65"/>
    <mergeCell ref="B62:L62"/>
    <mergeCell ref="N62:P62"/>
    <mergeCell ref="Q62:W62"/>
    <mergeCell ref="B63:L63"/>
    <mergeCell ref="N63:P63"/>
    <mergeCell ref="Q63:W63"/>
    <mergeCell ref="B68:L68"/>
    <mergeCell ref="N68:P68"/>
    <mergeCell ref="Q68:W68"/>
    <mergeCell ref="B69:L69"/>
    <mergeCell ref="N69:P69"/>
    <mergeCell ref="Q69:W69"/>
    <mergeCell ref="B66:L66"/>
    <mergeCell ref="N66:P66"/>
    <mergeCell ref="Q66:W66"/>
    <mergeCell ref="B67:L67"/>
    <mergeCell ref="N67:P67"/>
    <mergeCell ref="Q67:W67"/>
    <mergeCell ref="B72:L72"/>
    <mergeCell ref="N72:P72"/>
    <mergeCell ref="Q72:W72"/>
    <mergeCell ref="B73:L73"/>
    <mergeCell ref="N73:P73"/>
    <mergeCell ref="Q73:W73"/>
    <mergeCell ref="B70:L70"/>
    <mergeCell ref="N70:P70"/>
    <mergeCell ref="Q70:W70"/>
    <mergeCell ref="B71:L71"/>
    <mergeCell ref="N71:P71"/>
    <mergeCell ref="Q71:W71"/>
    <mergeCell ref="B76:L76"/>
    <mergeCell ref="N76:P76"/>
    <mergeCell ref="Q76:W76"/>
    <mergeCell ref="B77:L77"/>
    <mergeCell ref="N77:P77"/>
    <mergeCell ref="Q77:W77"/>
    <mergeCell ref="B74:L74"/>
    <mergeCell ref="N74:P74"/>
    <mergeCell ref="Q74:W74"/>
    <mergeCell ref="B75:L75"/>
    <mergeCell ref="N75:P75"/>
    <mergeCell ref="Q75:W75"/>
    <mergeCell ref="B80:L80"/>
    <mergeCell ref="N80:P80"/>
    <mergeCell ref="Q80:W80"/>
    <mergeCell ref="B81:L81"/>
    <mergeCell ref="N81:P81"/>
    <mergeCell ref="Q81:W81"/>
    <mergeCell ref="B78:L78"/>
    <mergeCell ref="N78:P78"/>
    <mergeCell ref="Q78:W78"/>
    <mergeCell ref="B79:L79"/>
    <mergeCell ref="N79:P79"/>
    <mergeCell ref="Q79:W79"/>
    <mergeCell ref="B85:AE85"/>
    <mergeCell ref="B86:AE86"/>
    <mergeCell ref="B87:L87"/>
    <mergeCell ref="M87:W87"/>
    <mergeCell ref="X87:AE87"/>
    <mergeCell ref="X88:AE96"/>
    <mergeCell ref="B82:L82"/>
    <mergeCell ref="N82:P82"/>
    <mergeCell ref="Q82:W82"/>
    <mergeCell ref="B83:L83"/>
    <mergeCell ref="N83:P83"/>
    <mergeCell ref="Q83:W83"/>
    <mergeCell ref="B127:AE127"/>
    <mergeCell ref="B128:L128"/>
    <mergeCell ref="M128:W128"/>
    <mergeCell ref="X128:AE128"/>
    <mergeCell ref="X108:AE116"/>
    <mergeCell ref="X117:AE126"/>
    <mergeCell ref="E119:I120"/>
    <mergeCell ref="P119:T120"/>
    <mergeCell ref="X97:AE106"/>
    <mergeCell ref="E99:I100"/>
    <mergeCell ref="P99:T100"/>
    <mergeCell ref="B107:L107"/>
    <mergeCell ref="M107:W107"/>
    <mergeCell ref="X107:AE107"/>
    <mergeCell ref="E141:K141"/>
    <mergeCell ref="P141:V141"/>
    <mergeCell ref="E142:K142"/>
    <mergeCell ref="P142:V142"/>
    <mergeCell ref="E143:K143"/>
    <mergeCell ref="P143:V143"/>
    <mergeCell ref="E144:K144"/>
    <mergeCell ref="X129:AE139"/>
    <mergeCell ref="E137:K137"/>
    <mergeCell ref="P137:V137"/>
    <mergeCell ref="E138:K138"/>
    <mergeCell ref="P138:V138"/>
    <mergeCell ref="E139:K139"/>
    <mergeCell ref="P139:V139"/>
    <mergeCell ref="X164:AE174"/>
    <mergeCell ref="P166:V166"/>
    <mergeCell ref="P167:V167"/>
    <mergeCell ref="P168:V168"/>
    <mergeCell ref="P169:V169"/>
    <mergeCell ref="P170:V170"/>
    <mergeCell ref="P171:V171"/>
    <mergeCell ref="P172:V172"/>
    <mergeCell ref="P162:V162"/>
    <mergeCell ref="P163:V163"/>
    <mergeCell ref="P164:V164"/>
    <mergeCell ref="P165:V165"/>
    <mergeCell ref="P173:V173"/>
    <mergeCell ref="X186:AE194"/>
    <mergeCell ref="P187:V187"/>
    <mergeCell ref="P188:V188"/>
    <mergeCell ref="P189:V189"/>
    <mergeCell ref="P190:V190"/>
    <mergeCell ref="B175:AE175"/>
    <mergeCell ref="B176:L176"/>
    <mergeCell ref="M176:W176"/>
    <mergeCell ref="X176:AE176"/>
    <mergeCell ref="X177:AE185"/>
    <mergeCell ref="P178:V178"/>
    <mergeCell ref="P179:V179"/>
    <mergeCell ref="P180:V180"/>
    <mergeCell ref="P181:V181"/>
    <mergeCell ref="P182:V182"/>
    <mergeCell ref="X216:AE223"/>
    <mergeCell ref="E223:I224"/>
    <mergeCell ref="P223:T224"/>
    <mergeCell ref="X224:AE232"/>
    <mergeCell ref="B152:W152"/>
    <mergeCell ref="X197:AE204"/>
    <mergeCell ref="E204:I205"/>
    <mergeCell ref="P204:T205"/>
    <mergeCell ref="X205:AE213"/>
    <mergeCell ref="B214:AE214"/>
    <mergeCell ref="B215:L215"/>
    <mergeCell ref="M215:W215"/>
    <mergeCell ref="X215:AE215"/>
    <mergeCell ref="P191:V191"/>
    <mergeCell ref="P192:V192"/>
    <mergeCell ref="B195:AE195"/>
    <mergeCell ref="B196:L196"/>
    <mergeCell ref="M196:W196"/>
    <mergeCell ref="X196:AE196"/>
    <mergeCell ref="P183:V183"/>
    <mergeCell ref="P184:V184"/>
    <mergeCell ref="E185:I186"/>
    <mergeCell ref="P185:V185"/>
    <mergeCell ref="P186:V186"/>
    <mergeCell ref="J15:K15"/>
    <mergeCell ref="L15:M15"/>
    <mergeCell ref="N15:O15"/>
    <mergeCell ref="B16:E16"/>
    <mergeCell ref="F16:G16"/>
    <mergeCell ref="H16:I16"/>
    <mergeCell ref="J16:K16"/>
    <mergeCell ref="L16:M16"/>
    <mergeCell ref="N16:O16"/>
    <mergeCell ref="R16:S16"/>
    <mergeCell ref="T16:U16"/>
    <mergeCell ref="P15:Q15"/>
    <mergeCell ref="R15:S15"/>
    <mergeCell ref="T15:U15"/>
    <mergeCell ref="P16:Q16"/>
    <mergeCell ref="R25:T25"/>
    <mergeCell ref="U25:W25"/>
    <mergeCell ref="X25:Z25"/>
    <mergeCell ref="L26:N26"/>
    <mergeCell ref="O26:Q26"/>
    <mergeCell ref="R26:T26"/>
    <mergeCell ref="U26:W26"/>
    <mergeCell ref="X26:Z26"/>
    <mergeCell ref="B34:E42"/>
    <mergeCell ref="F35:K36"/>
    <mergeCell ref="F37:K37"/>
    <mergeCell ref="L37:N37"/>
    <mergeCell ref="O37:Q37"/>
    <mergeCell ref="R37:T37"/>
    <mergeCell ref="U37:W37"/>
    <mergeCell ref="X37:Z37"/>
    <mergeCell ref="F38:K38"/>
    <mergeCell ref="L38:N38"/>
    <mergeCell ref="O38:Q38"/>
    <mergeCell ref="R38:T38"/>
    <mergeCell ref="U38:W38"/>
    <mergeCell ref="X38:Z38"/>
    <mergeCell ref="R40:T40"/>
    <mergeCell ref="F41:K41"/>
    <mergeCell ref="L41:N41"/>
    <mergeCell ref="O41:Q41"/>
    <mergeCell ref="R41:T41"/>
    <mergeCell ref="U41:W41"/>
    <mergeCell ref="X42:Z42"/>
    <mergeCell ref="X41:Z41"/>
    <mergeCell ref="F39:K39"/>
    <mergeCell ref="L39:N39"/>
    <mergeCell ref="E161:K161"/>
    <mergeCell ref="X153:AE163"/>
    <mergeCell ref="P161:V161"/>
    <mergeCell ref="B151:AE151"/>
    <mergeCell ref="X152:AE152"/>
    <mergeCell ref="E148:K148"/>
    <mergeCell ref="P148:V148"/>
    <mergeCell ref="E149:K149"/>
    <mergeCell ref="P149:V149"/>
    <mergeCell ref="P144:V144"/>
    <mergeCell ref="E145:K145"/>
    <mergeCell ref="P145:V145"/>
    <mergeCell ref="E146:K146"/>
    <mergeCell ref="P146:V146"/>
    <mergeCell ref="E147:K147"/>
    <mergeCell ref="P147:V147"/>
    <mergeCell ref="E140:K140"/>
    <mergeCell ref="P140:V140"/>
    <mergeCell ref="X140:AE150"/>
    <mergeCell ref="E171:K171"/>
    <mergeCell ref="E172:K172"/>
    <mergeCell ref="E173:K173"/>
    <mergeCell ref="E162:K162"/>
    <mergeCell ref="E163:K163"/>
    <mergeCell ref="E164:K164"/>
    <mergeCell ref="E165:K165"/>
    <mergeCell ref="E166:K166"/>
    <mergeCell ref="E167:K167"/>
    <mergeCell ref="E168:K168"/>
    <mergeCell ref="E169:K169"/>
    <mergeCell ref="E170:K170"/>
  </mergeCells>
  <conditionalFormatting sqref="S12:U12">
    <cfRule type="cellIs" dxfId="1" priority="2" operator="greaterThan">
      <formula>0</formula>
    </cfRule>
  </conditionalFormatting>
  <conditionalFormatting sqref="S22:U22">
    <cfRule type="cellIs" dxfId="0" priority="1" operator="greaterThan">
      <formula>0</formula>
    </cfRule>
  </conditionalFormatting>
  <dataValidations count="26">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8:N8" xr:uid="{EE302262-899B-48DB-9825-24FEB745F29C}">
      <formula1>"SELECCIONAR RANGO,SI,NO"</formula1>
    </dataValidation>
    <dataValidation type="list" allowBlank="1" sqref="E51" xr:uid="{71FE3791-3F1E-4D5D-BAC7-C70DC957CC20}">
      <formula1>"0,1,2,3"</formula1>
    </dataValidation>
    <dataValidation sqref="D51" xr:uid="{F4F13030-86ED-44B4-B6C1-2807AA91F882}"/>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4:N4" xr:uid="{F504F681-20EC-4ECF-83AF-2DCBE5923AA3}">
      <formula1>"SELECCIONAR RANGO, MONOFÁSICO, TRIFÁSICO, OTRO"</formula1>
    </dataValidation>
    <dataValidation type="list" allowBlank="1" promptTitle="Datos" prompt="Se debe seleccionar opción que permite la celda._x000a_Donde no existe la opción se debe llenar manual." sqref="L5:N5" xr:uid="{8A6A7157-C6B7-48B5-A0B4-7BB72E2403CA}">
      <formula1>"SELECCIONAR RANGO,1X10 A,1X15 A,1X20 A,1X25 A,1X30 A,1X35 A,1X40 A,1X63 A,3X10 A,3X15 A,3X20 A,3X25 A,3X30 A,3X35 A,3X40 A,3X45 A,3X50 A,3X60 A,3X70 A,3X80 A,3X90 A,3X100 A,3X125 A, 3X150 A, 3X160 A,3x175 A,3X200 A,3X225 A,3X250 A,3X300 A,3X320 A,3X350 A"</formula1>
    </dataValidation>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9:N9" xr:uid="{452C71F1-20CA-48E8-B6C0-3D6543BBBCC0}">
      <formula1>"SELECCIONAR RANGO, MOCHILA, SPLIT, CASSETTE, VENTANA, OTRO"</formula1>
    </dataValidation>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10:N10" xr:uid="{892B481C-A2BC-4B89-AAD3-8B82BF270264}">
      <formula1>"SELECCIONAR RANGO, BARD, AIRWELL, FUJITSU, CARRIER, LIEBERT, MAVAIR, NIDEA, PCTRONIX, TRANE, WESPOINT, TOSHIBA, LG, ANWO, DAIKIN, OTRO"</formula1>
    </dataValidation>
    <dataValidation type="list" allowBlank="1" showInputMessage="1" showErrorMessage="1" promptTitle="Datos" prompt="Se debe seleccionar opción que permite la celda._x000a_Donde no existe la opción se debe llenar manual._x000a_Si la Celda aplica &quot;Otro&quot; detallar en columna &quot;Comentario&quot;." sqref="L7:N7" xr:uid="{467C5EAF-C605-4D0C-88E7-A8C7B9705055}">
      <formula1>"SELECCIONAR RANGO,CEC,CESPA,CGE,CHILQUINTA,CODINER,CONAFE,COOPERSOL,COPELEC,EDECSA,EDELAYSEN,EEC,EEPA,ELECDA,ELECTRICA TIL TIL,EMELARI,EMELAT,EMELCA,EMELECTRIC,EMETAL,ENEL,ENELSA,FRONTEL,LUZ LINARES,LUZ PARRAL,SAESA,Otro"</formula1>
    </dataValidation>
    <dataValidation type="list" allowBlank="1" showInputMessage="1" showErrorMessage="1" promptTitle="Cantidad" prompt="En esta columna &quot;Cantidad&quot; se debe indicar las cantidades requeridas de acuerdo al estudio en las celdas de mas abajo y que son necesarias para la implementación." sqref="N84:P84" xr:uid="{D00830B4-4665-4264-B764-5F1411E72F85}">
      <formula1>"Seleccionar Rango,'01,'02,'03,'04,'05,'06,'07,'08,'09,10,11,12,13,14,15,16,17,18,19,20,21,22,23,24,25,Otro"</formula1>
    </dataValidation>
    <dataValidation type="list" allowBlank="1" showInputMessage="1" showErrorMessage="1" promptTitle="Cantidad" prompt="En esta columna &quot;Cantidad&quot; se debe indicar las cantidades requeridas de acuerdo al estudio en las celdas de mas abajo y que son necesarias para la implementación." sqref="N60:P83" xr:uid="{45D3E974-2A97-4060-BA63-02B664164C27}">
      <formula1>"SELECCIONAR RANGO,'01,'02,'03,'04,'05,'06,'07,'08,'09,10,11,12,13,14,15,16,17,18,19,20,21,22,23,24,25,Otro"</formula1>
    </dataValidation>
    <dataValidation type="list" allowBlank="1" showInputMessage="1" showErrorMessage="1" sqref="P17:Q17" xr:uid="{F79C40A7-B594-4315-8EFB-793EA54B1731}">
      <formula1>"SELECCIONAR,1XAIR21,2XAIR21,3XAIR21,4XAIR21,1XAIR32,2XAIR32,3XAIR32,4XAIR32,1XAIR3283,2XAIR3283,3XAIR3283,4XAIR3283,5XAIR3283,6XAIR3283"</formula1>
    </dataValidation>
    <dataValidation type="list" allowBlank="1" showInputMessage="1" showErrorMessage="1" sqref="T15:U15" xr:uid="{936B7828-7B69-44FF-806D-0248429E2E1F}">
      <formula1>"Seleccionar,SIU,TCU,R6K"</formula1>
    </dataValidation>
    <dataValidation type="list" allowBlank="1" showInputMessage="1" showErrorMessage="1" sqref="X15:Y15" xr:uid="{82B793E8-0FA3-4331-A7EC-728F2994AFEF}">
      <formula1>"SELECCIONAR,SIU,TCU,R6K"</formula1>
    </dataValidation>
    <dataValidation type="list" allowBlank="1" showInputMessage="1" showErrorMessage="1" sqref="R15:S15" xr:uid="{DC80C848-7BBE-43E7-8748-F90FA84A45BF}">
      <formula1>"SELECCIONAR,BB6318,BB5216,BB6630,R503"</formula1>
    </dataValidation>
    <dataValidation type="list" allowBlank="1" showInputMessage="1" showErrorMessage="1" sqref="N15:O15" xr:uid="{13E1052C-B384-441C-89DD-361B6A697267}">
      <formula1>"SELECCIONAR,BB6318,BB5216,BB6630"</formula1>
    </dataValidation>
    <dataValidation type="list" allowBlank="1" showInputMessage="1" showErrorMessage="1" sqref="J17:M17 R17:S17" xr:uid="{D634BF83-1B4C-4150-9E90-5636509AF307}">
      <formula1>"SELECCIONAR,1XAIR21,2XAIR21,3XAIR21,4XAIR21,1XAIR32,2XAIR32,3XAIR32,4XAIR32"</formula1>
    </dataValidation>
    <dataValidation type="list" allowBlank="1" showInputMessage="1" showErrorMessage="1" sqref="H16:Q16" xr:uid="{1B400104-D8F6-410D-9C90-438C3EF3A0DF}">
      <formula1>"SELECCIONAR,1XRRU,2XRRU,3XRRU,4XRRU,5XRRU,6XRRU"</formula1>
    </dataValidation>
    <dataValidation type="list" allowBlank="1" showInputMessage="1" showErrorMessage="1" sqref="L15:M15 H15:I15" xr:uid="{114D003D-4BBD-4601-A09B-E12790F41D0D}">
      <formula1>"SELECCIONAR,DUW"</formula1>
    </dataValidation>
    <dataValidation type="list" allowBlank="1" showInputMessage="1" showErrorMessage="1" sqref="F16:G16" xr:uid="{558E4B53-70C2-4541-AA75-46FCA7D5E83E}">
      <formula1>"SELECCIONAR,1XRRU,2XRRU,3XRRU,4XRRU,5XRRU,6xRRU,1xCDU,2xCDU,3xCDU,4xCDU,5XCDU,6XCDU,1XR19,2XR19,3XR19,4XR19,5XR19,6XR19"</formula1>
    </dataValidation>
    <dataValidation type="list" allowBlank="1" showInputMessage="1" showErrorMessage="1" sqref="F15:G15" xr:uid="{EC76B443-41CD-4828-AD12-936CE0C1B085}">
      <formula1>"SELECCIONAR,DUG,RBS2206,MU-12,2X MU-12"</formula1>
    </dataValidation>
    <dataValidation type="list" allowBlank="1" showInputMessage="1" showErrorMessage="1" sqref="L38:Z38" xr:uid="{82437E0D-4D67-49A7-A0F0-30D1594D94BD}">
      <formula1>"SELECCIONAR RANGO,0,1,2,3,4,5,6,7,8,9,10"</formula1>
    </dataValidation>
    <dataValidation type="list" allowBlank="1" showInputMessage="1" showErrorMessage="1" sqref="P15:Q15" xr:uid="{F39D529F-1816-4075-8C83-55A85AB1507A}">
      <formula1>"SELECCIONAR,DIUS,BB5216,RANP6353,BB6318"</formula1>
    </dataValidation>
    <dataValidation type="list" allowBlank="1" showInputMessage="1" showErrorMessage="1" sqref="J15:K15" xr:uid="{FF41096F-0EFE-4C38-8027-62A1B6ADFCDA}">
      <formula1>"SELECCIONAR,DUW,2XDUW"</formula1>
    </dataValidation>
    <dataValidation type="list" allowBlank="1" showInputMessage="1" showErrorMessage="1" sqref="V15:W15" xr:uid="{31EFED14-8CB7-40BA-B261-29365BBC1A68}">
      <formula1>"SELECCIONAR,RANP6651,BB6648"</formula1>
    </dataValidation>
    <dataValidation type="list" allowBlank="1" showInputMessage="1" showErrorMessage="1" sqref="V17:W17" xr:uid="{27363A1A-AA42-4CA9-9F4F-9967698EBC0B}">
      <formula1>"SELECCIONAR,1XAIR6449,2XAIR6449,3XAIR6449,4XAIR6449,5XAIR6449,6XAIR6449,1XAIR3227,2XAIR3227,3XAIR3227,4XAIR3227,5XAIR3227"</formula1>
    </dataValidation>
    <dataValidation type="list" allowBlank="1" showInputMessage="1" showErrorMessage="1" sqref="R16:S16" xr:uid="{99B9BE9C-972D-474E-8EB9-2C5B506067D5}">
      <formula1>"SELECCIONAR,1XRRU,2XRRU,3XRRU,4XRRU,5XRRU,6XRRU,1XRRU4471,2XRRU4471,3XRRU4471,4XRRU4471"</formula1>
    </dataValidation>
  </dataValidations>
  <pageMargins left="0.7" right="0.7" top="0.75" bottom="0.75" header="0.3" footer="0.3"/>
  <pageSetup paperSize="9" orientation="portrait" horizontalDpi="300" verticalDpi="300" r:id="rId1"/>
  <drawing r:id="rId2"/>
</worksheet>
</file>

<file path=docProps/app.xml><?xml version="1.0" encoding="utf-8"?>
<Properties xmlns="http://schemas.openxmlformats.org/officeDocument/2006/extended-properties" xmlns:vt="http://schemas.openxmlformats.org/officeDocument/2006/docPropsVTypes">
  <Template/>
  <TotalTime>16</TotalTime>
  <Application>Microsoft Excel</Application>
  <DocSecurity>0</DocSecurity>
  <ScaleCrop>false</ScaleCrop>
  <HeadingPairs>
    <vt:vector size="4" baseType="variant">
      <vt:variant>
        <vt:lpstr>Hojas de cálculo</vt:lpstr>
      </vt:variant>
      <vt:variant>
        <vt:i4>9</vt:i4>
      </vt:variant>
      <vt:variant>
        <vt:lpstr>Rangos con nombre</vt:lpstr>
      </vt:variant>
      <vt:variant>
        <vt:i4>1</vt:i4>
      </vt:variant>
    </vt:vector>
  </HeadingPairs>
  <TitlesOfParts>
    <vt:vector size="10" baseType="lpstr">
      <vt:lpstr>PORTADA</vt:lpstr>
      <vt:lpstr>ACCESO</vt:lpstr>
      <vt:lpstr>RF</vt:lpstr>
      <vt:lpstr>DATOS RF</vt:lpstr>
      <vt:lpstr>DATOS DE TX</vt:lpstr>
      <vt:lpstr>UNILINEAL</vt:lpstr>
      <vt:lpstr>PLANIMETRIA</vt:lpstr>
      <vt:lpstr>OO.CC</vt:lpstr>
      <vt:lpstr>OO.EE</vt:lpstr>
      <vt:lpstr>'DATOS DE TX'!Área_de_impresión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ING_COSITE</dc:title>
  <dc:creator>lvillena@imextel.com</dc:creator>
  <cp:keywords>RANCO</cp:keywords>
  <cp:lastModifiedBy>maria.guerra</cp:lastModifiedBy>
  <cp:revision>48</cp:revision>
  <cp:lastPrinted>2015-11-11T08:29:00Z</cp:lastPrinted>
  <dcterms:created xsi:type="dcterms:W3CDTF">2015-11-09T05:04:00Z</dcterms:created>
  <dcterms:modified xsi:type="dcterms:W3CDTF">2025-10-17T15:46:17Z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14.0300</vt:lpwstr>
  </property>
  <property fmtid="{D5CDD505-2E9C-101B-9397-08002B2CF9AE}" pid="3" name="DocSecurity">
    <vt:i4>0</vt:i4>
  </property>
  <property fmtid="{D5CDD505-2E9C-101B-9397-08002B2CF9AE}" pid="4" name="HyperlinksChanged">
    <vt:bool>false</vt:bool>
  </property>
  <property fmtid="{D5CDD505-2E9C-101B-9397-08002B2CF9AE}" pid="5" name="KSOProductBuildVer">
    <vt:lpwstr>3082-10.1.0.5672</vt:lpwstr>
  </property>
  <property fmtid="{D5CDD505-2E9C-101B-9397-08002B2CF9AE}" pid="6" name="LinksUpToDate">
    <vt:bool>false</vt:bool>
  </property>
  <property fmtid="{D5CDD505-2E9C-101B-9397-08002B2CF9AE}" pid="7" name="ScaleCrop">
    <vt:bool>false</vt:bool>
  </property>
  <property fmtid="{D5CDD505-2E9C-101B-9397-08002B2CF9AE}" pid="8" name="ShareDoc">
    <vt:bool>false</vt:bool>
  </property>
</Properties>
</file>